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showInkAnnotation="0" codeName="ThisWorkbook" autoCompressPictures="0"/>
  <mc:AlternateContent xmlns:mc="http://schemas.openxmlformats.org/markup-compatibility/2006">
    <mc:Choice Requires="x15">
      <x15ac:absPath xmlns:x15ac="http://schemas.microsoft.com/office/spreadsheetml/2010/11/ac" url="/Users/Neoma/Dropbox/Residential rating tool/WP 1 Tech Dev. and Support/ WP1.03 Detail Technical User Manual/Indicators/2 HEALTH AND WELLBEING/2 Daylighting/"/>
    </mc:Choice>
  </mc:AlternateContent>
  <bookViews>
    <workbookView xWindow="2160" yWindow="460" windowWidth="25600" windowHeight="17460" tabRatio="629" firstSheet="1" activeTab="1"/>
  </bookViews>
  <sheets>
    <sheet name="Example (2)" sheetId="10" state="hidden" r:id="rId1"/>
    <sheet name="Example" sheetId="9" r:id="rId2"/>
    <sheet name="Room 1" sheetId="11" r:id="rId3"/>
    <sheet name="Room 2" sheetId="12" r:id="rId4"/>
    <sheet name="Room 3" sheetId="13" r:id="rId5"/>
    <sheet name="Room 4" sheetId="14" r:id="rId6"/>
    <sheet name="Room 5" sheetId="15" r:id="rId7"/>
    <sheet name="Room 6" sheetId="16" r:id="rId8"/>
    <sheet name="Summary of DF by room" sheetId="8" r:id="rId9"/>
  </sheets>
  <calcPr calcId="15000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4" i="16" l="1"/>
  <c r="K4" i="15"/>
  <c r="K4" i="14"/>
  <c r="K4" i="13"/>
  <c r="K4" i="12"/>
  <c r="K4" i="11"/>
  <c r="B9" i="9"/>
  <c r="B8" i="9"/>
  <c r="C16" i="16"/>
  <c r="C20" i="16"/>
  <c r="B29" i="16"/>
  <c r="C18" i="16"/>
  <c r="F19" i="16"/>
  <c r="C8" i="8"/>
  <c r="B8" i="8"/>
  <c r="C19" i="16"/>
  <c r="B8" i="16"/>
  <c r="B9" i="16"/>
  <c r="C3" i="16"/>
  <c r="C24" i="16"/>
  <c r="B28" i="16"/>
  <c r="E19" i="16"/>
  <c r="C16" i="15"/>
  <c r="C20" i="15"/>
  <c r="B29" i="15"/>
  <c r="C18" i="15"/>
  <c r="F19" i="15"/>
  <c r="C7" i="8"/>
  <c r="B7" i="8"/>
  <c r="C16" i="14"/>
  <c r="C20" i="14"/>
  <c r="B29" i="14"/>
  <c r="C18" i="14"/>
  <c r="F19" i="14"/>
  <c r="C6" i="8"/>
  <c r="B6" i="8"/>
  <c r="C16" i="13"/>
  <c r="C20" i="13"/>
  <c r="B29" i="13"/>
  <c r="C18" i="13"/>
  <c r="F19" i="13"/>
  <c r="C5" i="8"/>
  <c r="B5" i="8"/>
  <c r="C16" i="12"/>
  <c r="C20" i="12"/>
  <c r="B29" i="12"/>
  <c r="C18" i="12"/>
  <c r="F19" i="12"/>
  <c r="C4" i="8"/>
  <c r="B4" i="8"/>
  <c r="C19" i="11"/>
  <c r="B9" i="11"/>
  <c r="B8" i="11"/>
  <c r="C3" i="11"/>
  <c r="C24" i="11"/>
  <c r="B28" i="11"/>
  <c r="C16" i="11"/>
  <c r="C20" i="11"/>
  <c r="B29" i="11"/>
  <c r="C18" i="11"/>
  <c r="F19" i="11"/>
  <c r="C3" i="8"/>
  <c r="B3" i="8"/>
  <c r="C19" i="15"/>
  <c r="B8" i="15"/>
  <c r="B9" i="15"/>
  <c r="C3" i="15"/>
  <c r="C24" i="15"/>
  <c r="B28" i="15"/>
  <c r="E19" i="15"/>
  <c r="C19" i="14"/>
  <c r="B8" i="14"/>
  <c r="B9" i="14"/>
  <c r="C3" i="14"/>
  <c r="C24" i="14"/>
  <c r="B28" i="14"/>
  <c r="E19" i="14"/>
  <c r="C19" i="13"/>
  <c r="B8" i="13"/>
  <c r="B9" i="13"/>
  <c r="C3" i="13"/>
  <c r="C24" i="13"/>
  <c r="B28" i="13"/>
  <c r="E19" i="13"/>
  <c r="C19" i="12"/>
  <c r="B8" i="12"/>
  <c r="B9" i="12"/>
  <c r="C3" i="12"/>
  <c r="C24" i="12"/>
  <c r="B28" i="12"/>
  <c r="E19" i="12"/>
  <c r="E19" i="11"/>
  <c r="C19" i="10"/>
  <c r="C3" i="9"/>
  <c r="C24" i="9"/>
  <c r="B28" i="9"/>
  <c r="B8" i="10"/>
  <c r="C3" i="10"/>
  <c r="F4" i="10"/>
  <c r="G4" i="10"/>
  <c r="H4" i="10"/>
  <c r="K4" i="10"/>
  <c r="C16" i="10"/>
  <c r="C20" i="10"/>
  <c r="B29" i="10"/>
  <c r="I4" i="10"/>
  <c r="B9" i="10"/>
  <c r="C24" i="10"/>
  <c r="B28" i="10"/>
  <c r="C18" i="10"/>
  <c r="F19" i="10"/>
  <c r="E19" i="10"/>
  <c r="B29" i="9"/>
  <c r="K4" i="9"/>
  <c r="C16" i="9"/>
  <c r="C20" i="9"/>
  <c r="I4" i="9"/>
  <c r="H4" i="9"/>
  <c r="G4" i="9"/>
  <c r="F4" i="9"/>
  <c r="C19" i="9"/>
  <c r="C18" i="9"/>
  <c r="F19" i="9"/>
  <c r="E19" i="9"/>
</calcChain>
</file>

<file path=xl/comments1.xml><?xml version="1.0" encoding="utf-8"?>
<comments xmlns="http://schemas.openxmlformats.org/spreadsheetml/2006/main">
  <authors>
    <author>Neoma Lira</author>
    <author>Microsoft Office User</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 ref="H3" authorId="1">
      <text>
        <r>
          <rPr>
            <b/>
            <sz val="10"/>
            <color indexed="81"/>
            <rFont val="Calibri"/>
          </rPr>
          <t>Neoma:
Area considering windows</t>
        </r>
      </text>
    </comment>
  </commentList>
</comments>
</file>

<file path=xl/comments2.xml><?xml version="1.0" encoding="utf-8"?>
<comments xmlns="http://schemas.openxmlformats.org/spreadsheetml/2006/main">
  <authors>
    <author>Neoma Lira</author>
    <author>Microsoft Office User</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 ref="H3" authorId="1">
      <text>
        <r>
          <rPr>
            <b/>
            <sz val="10"/>
            <color indexed="81"/>
            <rFont val="Calibri"/>
          </rPr>
          <t>Neoma:
Area considering windows</t>
        </r>
      </text>
    </comment>
  </commentList>
</comments>
</file>

<file path=xl/comments3.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comments4.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comments5.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comments6.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comments7.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comments8.xml><?xml version="1.0" encoding="utf-8"?>
<comments xmlns="http://schemas.openxmlformats.org/spreadsheetml/2006/main">
  <authors>
    <author>Neoma Lira</author>
  </authors>
  <commentList>
    <comment ref="A3" authorId="0">
      <text>
        <r>
          <rPr>
            <sz val="12"/>
            <color indexed="81"/>
            <rFont val="Calibri"/>
          </rPr>
          <t>If there's no obstructions use angle of visible sky u = 90</t>
        </r>
        <r>
          <rPr>
            <vertAlign val="superscript"/>
            <sz val="12"/>
            <color indexed="81"/>
            <rFont val="Calibri"/>
            <family val="2"/>
          </rPr>
          <t>o</t>
        </r>
      </text>
    </comment>
  </commentList>
</comments>
</file>

<file path=xl/sharedStrings.xml><?xml version="1.0" encoding="utf-8"?>
<sst xmlns="http://schemas.openxmlformats.org/spreadsheetml/2006/main" count="678" uniqueCount="91">
  <si>
    <t>angle of visible sky</t>
  </si>
  <si>
    <t>u</t>
  </si>
  <si>
    <t>Hw</t>
  </si>
  <si>
    <t>Tw</t>
  </si>
  <si>
    <t>D</t>
  </si>
  <si>
    <t>H</t>
  </si>
  <si>
    <t>u=90-a-b</t>
  </si>
  <si>
    <t>Variable a</t>
  </si>
  <si>
    <t>Variable b</t>
  </si>
  <si>
    <t>Formulas</t>
  </si>
  <si>
    <t>Average daylight factor</t>
  </si>
  <si>
    <t>DF</t>
  </si>
  <si>
    <t>W</t>
  </si>
  <si>
    <t>Total area of all the room surfaces (ceiling, floor, walls and windows)</t>
  </si>
  <si>
    <t>A</t>
  </si>
  <si>
    <t>R</t>
  </si>
  <si>
    <t>M</t>
  </si>
  <si>
    <t>Correction factor or dirt</t>
  </si>
  <si>
    <t>T</t>
  </si>
  <si>
    <t>Glass transmition factor</t>
  </si>
  <si>
    <r>
      <t>DF=M.W.u.T/A(1-R</t>
    </r>
    <r>
      <rPr>
        <vertAlign val="superscript"/>
        <sz val="12"/>
        <color theme="1"/>
        <rFont val="Calibri"/>
        <scheme val="minor"/>
      </rPr>
      <t>2</t>
    </r>
    <r>
      <rPr>
        <sz val="12"/>
        <color theme="1"/>
        <rFont val="Calibri"/>
        <family val="2"/>
        <scheme val="minor"/>
      </rPr>
      <t>)</t>
    </r>
  </si>
  <si>
    <t>Area-weighted average reflectance of the room surface*</t>
  </si>
  <si>
    <t>* fixed values</t>
  </si>
  <si>
    <t>R = 0.5</t>
  </si>
  <si>
    <t>M = 1.0 (vertical glazing that can be cleaned easily)
M = 0.8 (sloping glazing)
M = 0.7 (horizontal glazing)</t>
  </si>
  <si>
    <t>T = 0.7 (double glazing)
T = 0.6 (double glazing with low emissivity coating)
T = 0.6 (triple glazing)</t>
  </si>
  <si>
    <t>u = 65 (vertical glazing) in last case</t>
  </si>
  <si>
    <t>Kitchen</t>
  </si>
  <si>
    <t>ceiling</t>
  </si>
  <si>
    <t>floor</t>
  </si>
  <si>
    <t>wall</t>
  </si>
  <si>
    <t>window</t>
  </si>
  <si>
    <t>total</t>
  </si>
  <si>
    <t>Summary of Daylight factor - DF</t>
  </si>
  <si>
    <t>DAYLIGHT FACTOR CALCULATION</t>
  </si>
  <si>
    <t>Total glazed area of windows or room lights</t>
  </si>
  <si>
    <t>window W x H</t>
  </si>
  <si>
    <t>Height of the window (meters)</t>
  </si>
  <si>
    <t>Thickness of the wall (meters)</t>
  </si>
  <si>
    <t>Distance from window to the obstruction (meters)</t>
  </si>
  <si>
    <t>Height of the obstruction above the mid-height of the window (meters)</t>
  </si>
  <si>
    <t>Angle of visible sky</t>
  </si>
  <si>
    <t xml:space="preserve">The angle of visible sky u is the angle subtended, in the vertical plane normal to the window, by the visible sky from the centre of the window. </t>
  </si>
  <si>
    <t>Where:</t>
  </si>
  <si>
    <t xml:space="preserve">Average daylight factor </t>
  </si>
  <si>
    <r>
      <t xml:space="preserve">The average daylight factor is the average indoor illuminance (from daylight) on the working plane within a room, expressed as a percentage of the simultaneous outdoor illuminance on a horizontal plane under an unobstructed CIE ‘standard overcast sky’. The average daylight factor can be calculated using the following equation: </t>
    </r>
    <r>
      <rPr>
        <sz val="12"/>
        <color theme="1"/>
        <rFont val="Calibri"/>
        <family val="2"/>
        <scheme val="minor"/>
      </rPr>
      <t>DF = MW</t>
    </r>
    <r>
      <rPr>
        <sz val="8"/>
        <color theme="1"/>
        <rFont val="Calibri"/>
        <scheme val="minor"/>
      </rPr>
      <t>u</t>
    </r>
    <r>
      <rPr>
        <sz val="12"/>
        <color theme="1"/>
        <rFont val="Calibri"/>
        <family val="2"/>
        <scheme val="minor"/>
      </rPr>
      <t xml:space="preserve">T </t>
    </r>
  </si>
  <si>
    <r>
      <t>A(1-R</t>
    </r>
    <r>
      <rPr>
        <sz val="8"/>
        <color theme="1"/>
        <rFont val="Calibri"/>
        <scheme val="minor"/>
      </rPr>
      <t>2</t>
    </r>
    <r>
      <rPr>
        <sz val="12"/>
        <color theme="1"/>
        <rFont val="Calibri"/>
        <family val="2"/>
        <scheme val="minor"/>
      </rPr>
      <t xml:space="preserve">) </t>
    </r>
  </si>
  <si>
    <t>W = total glazed area of windows or roof lights</t>
  </si>
  <si>
    <t>A = total area of all the room surfaces (ceiling, floor, walls and windows) R = area-weighted average reflectance of the room surfaces</t>
  </si>
  <si>
    <t>M = a correction factor for dirt</t>
  </si>
  <si>
    <t>T = glass transmission factor</t>
  </si>
  <si>
    <t xml:space="preserve">u = angle of visible sky </t>
  </si>
  <si>
    <t>Guide values for a typical dwelling with light-coloured walls are as follows (for more accurate values, refer to CIBSE Lighting Guide 10):</t>
  </si>
  <si>
    <t xml:space="preserve">M = 1.0 (vertical glazing that can be cleaned easily) </t>
  </si>
  <si>
    <t xml:space="preserve">0.8 (sloping glazing) </t>
  </si>
  <si>
    <t>0.7 (horizontal glazing)</t>
  </si>
  <si>
    <t>T = 0.7 (double glazing)</t>
  </si>
  <si>
    <t>0.6 (double glazing with low emissivity coating)</t>
  </si>
  <si>
    <t>0.6 (triple glazing)</t>
  </si>
  <si>
    <r>
      <t>u = 65</t>
    </r>
    <r>
      <rPr>
        <sz val="7"/>
        <color theme="1"/>
        <rFont val="Calibri"/>
        <scheme val="minor"/>
      </rPr>
      <t xml:space="preserve">o </t>
    </r>
    <r>
      <rPr>
        <sz val="11"/>
        <color theme="1"/>
        <rFont val="Calibri"/>
        <family val="2"/>
        <scheme val="minor"/>
      </rPr>
      <t>(vertical glazing)</t>
    </r>
  </si>
  <si>
    <t xml:space="preserve">Note: It is advised that this default figure for the angle of visible sky is used with caution; the methodology detailed in the angle of visible sky definition must be preferred for more accuracy. </t>
  </si>
  <si>
    <t xml:space="preserve">Daylight factor </t>
  </si>
  <si>
    <t xml:space="preserve">The daylight factor is the ratio between the illuminance (from daylight) at a specific point on the working plane within a room, expressed as a percentage of the illuminance received on an outdoor unobstructed horizontal plane. This is based on an assumed overcast sky, approximated by the CIE ‘standard overcast sky’. </t>
  </si>
  <si>
    <t xml:space="preserve">No-sky line </t>
  </si>
  <si>
    <t>The no-sky line divides those areas of the working plane which can receive direct light from the sky, from those which cannot. It is important as it indicates how good the distribution of daylight is in a room. Areas beyond the no-sky line will generally look gloomy.</t>
  </si>
  <si>
    <t xml:space="preserve">As an approximation, obstructions that are parallel to the window can be considered infinite. The no sky-line will then be parallel to the window at a distance ’d’ from the window wall, which can be calculated as follows: </t>
  </si>
  <si>
    <t xml:space="preserve">d = xh y </t>
  </si>
  <si>
    <t xml:space="preserve">h = height of the window head above the working plane </t>
  </si>
  <si>
    <t xml:space="preserve">y = height of the obstruction above the window head x = distance from the window to the obstruction </t>
  </si>
  <si>
    <t xml:space="preserve">If d is greater than the room depth, then no part of the room lies beyond this no-sky line. Where results using this methodology do not comply with the requirements, more accurate calculations can be carried out, as detailed in the Calculation Procedures of the issue. </t>
  </si>
  <si>
    <t>Guidance (based on the Code for Sustainable Homes)</t>
  </si>
  <si>
    <r>
      <t>Areas (m</t>
    </r>
    <r>
      <rPr>
        <b/>
        <vertAlign val="superscript"/>
        <sz val="12"/>
        <color theme="1"/>
        <rFont val="Calibri (Body)"/>
      </rPr>
      <t>2</t>
    </r>
    <r>
      <rPr>
        <b/>
        <sz val="12"/>
        <color theme="1"/>
        <rFont val="Calibri"/>
        <family val="2"/>
        <scheme val="minor"/>
      </rPr>
      <t>)</t>
    </r>
  </si>
  <si>
    <t>Yellow and white boxes to be filled</t>
  </si>
  <si>
    <t>Room</t>
  </si>
  <si>
    <t>Daylight Factor</t>
  </si>
  <si>
    <t>Summary</t>
  </si>
  <si>
    <t>2.4 x 1.3</t>
  </si>
  <si>
    <t>tan a = H/D</t>
  </si>
  <si>
    <t>tan b = Tw/Hw</t>
  </si>
  <si>
    <r>
      <rPr>
        <b/>
        <sz val="12"/>
        <color theme="1"/>
        <rFont val="Calibri"/>
        <family val="2"/>
        <scheme val="minor"/>
      </rPr>
      <t xml:space="preserve">AREA </t>
    </r>
    <r>
      <rPr>
        <sz val="12"/>
        <color theme="1"/>
        <rFont val="Calibri"/>
        <family val="2"/>
        <scheme val="minor"/>
      </rPr>
      <t>(square meters)</t>
    </r>
  </si>
  <si>
    <t>Source:</t>
  </si>
  <si>
    <t xml:space="preserve">Hw is the height of the window - Tw is the thickness of the wall - D is the distance from the window to the obstruction - H is the height of the obstruction above the mid-height of the window 
u = 90–a–b </t>
  </si>
  <si>
    <t>0 x 0</t>
  </si>
  <si>
    <t>room 1</t>
  </si>
  <si>
    <t>room 2</t>
  </si>
  <si>
    <t>room 3</t>
  </si>
  <si>
    <t>room 4</t>
  </si>
  <si>
    <t>room 5</t>
  </si>
  <si>
    <t>room 6</t>
  </si>
  <si>
    <t>Living room</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</si>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</sst>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2"/>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6"/>
      <color theme="1"/>
      <name val="Calibri"/>
      <scheme val="minor"/>
    </font>
    <font>
      <sz val="12"/>
      <color indexed="81"/>
      <name val="Calibri"/>
    </font>
    <font>
      <vertAlign val="superscript"/>
      <sz val="12"/>
      <color theme="1"/>
      <name val="Calibri"/>
      <scheme val="minor"/>
    </font>
    <font>
      <sz val="12"/>
      <name val="Calibri"/>
      <scheme val="minor"/>
    </font>
    <font>
      <b/>
      <sz val="12"/>
      <name val="Calibri"/>
      <scheme val="minor"/>
    </font>
    <font>
      <b/>
      <sz val="12"/>
      <color theme="8" tint="-0.249977111117893"/>
      <name val="Calibri"/>
      <scheme val="minor"/>
    </font>
    <font>
      <u/>
      <sz val="12"/>
      <color theme="10"/>
      <name val="Calibri"/>
      <family val="2"/>
      <scheme val="minor"/>
    </font>
    <font>
      <u/>
      <sz val="12"/>
      <color theme="11"/>
      <name val="Calibri"/>
      <family val="2"/>
      <scheme val="minor"/>
    </font>
    <font>
      <b/>
      <sz val="20"/>
      <color theme="1"/>
      <name val="Calibri"/>
      <scheme val="minor"/>
    </font>
    <font>
      <b/>
      <sz val="11"/>
      <color theme="1"/>
      <name val="Calibri"/>
      <scheme val="minor"/>
    </font>
    <font>
      <sz val="11"/>
      <color theme="1"/>
      <name val="Calibri"/>
      <scheme val="minor"/>
    </font>
    <font>
      <sz val="8"/>
      <color theme="1"/>
      <name val="Calibri"/>
      <scheme val="minor"/>
    </font>
    <font>
      <sz val="7"/>
      <color theme="1"/>
      <name val="Calibri"/>
      <scheme val="minor"/>
    </font>
    <font>
      <sz val="13"/>
      <color theme="1"/>
      <name val="Calibri"/>
      <scheme val="minor"/>
    </font>
    <font>
      <sz val="30"/>
      <color theme="1"/>
      <name val="Calibri"/>
      <family val="2"/>
      <scheme val="minor"/>
    </font>
    <font>
      <b/>
      <sz val="30"/>
      <color theme="1"/>
      <name val="Calibri"/>
      <scheme val="minor"/>
    </font>
    <font>
      <b/>
      <vertAlign val="superscript"/>
      <sz val="12"/>
      <color theme="1"/>
      <name val="Calibri (Body)"/>
    </font>
    <font>
      <b/>
      <sz val="10"/>
      <color indexed="81"/>
      <name val="Calibri"/>
    </font>
    <font>
      <b/>
      <sz val="12"/>
      <color rgb="FFFF0000"/>
      <name val="Calibri"/>
      <scheme val="minor"/>
    </font>
    <font>
      <vertAlign val="superscript"/>
      <sz val="12"/>
      <color indexed="81"/>
      <name val="Calibri"/>
      <family val="2"/>
    </font>
    <font>
      <b/>
      <sz val="12"/>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8">
    <xf numFmtId="0" fontId="0" fillId="0" borderId="0" xfId="0"/>
    <xf numFmtId="0" fontId="0" fillId="2" borderId="0" xfId="0" applyFill="1" applyAlignment="1">
      <alignment horizontal="center"/>
    </xf>
    <xf numFmtId="0" fontId="0" fillId="2" borderId="0" xfId="0" applyFill="1"/>
    <xf numFmtId="0" fontId="5" fillId="2" borderId="0" xfId="0" applyFont="1" applyFill="1"/>
    <xf numFmtId="0" fontId="3" fillId="2" borderId="0" xfId="0" applyFont="1" applyFill="1"/>
    <xf numFmtId="0" fontId="3" fillId="2" borderId="0" xfId="0" applyFont="1" applyFill="1" applyAlignment="1">
      <alignment wrapText="1"/>
    </xf>
    <xf numFmtId="0" fontId="8" fillId="2" borderId="0" xfId="0" applyFont="1" applyFill="1"/>
    <xf numFmtId="1" fontId="10" fillId="2" borderId="0" xfId="1" applyNumberFormat="1" applyFont="1" applyFill="1" applyAlignment="1">
      <alignment horizontal="center"/>
    </xf>
    <xf numFmtId="0" fontId="0" fillId="3" borderId="1" xfId="0" applyFill="1" applyBorder="1" applyAlignment="1">
      <alignment horizontal="center"/>
    </xf>
    <xf numFmtId="2" fontId="10" fillId="2" borderId="0" xfId="1" applyNumberFormat="1" applyFont="1" applyFill="1" applyAlignment="1">
      <alignment horizontal="center"/>
    </xf>
    <xf numFmtId="164" fontId="0" fillId="2" borderId="0" xfId="0" applyNumberFormat="1" applyFill="1" applyAlignment="1">
      <alignment horizontal="center"/>
    </xf>
    <xf numFmtId="0" fontId="5" fillId="2" borderId="2" xfId="0" applyFont="1" applyFill="1" applyBorder="1"/>
    <xf numFmtId="0" fontId="0" fillId="2" borderId="3" xfId="0" applyFill="1" applyBorder="1"/>
    <xf numFmtId="0" fontId="0" fillId="2" borderId="4" xfId="0" applyFill="1" applyBorder="1"/>
    <xf numFmtId="0" fontId="4" fillId="2" borderId="0" xfId="0" applyFont="1" applyFill="1" applyAlignment="1">
      <alignment horizontal="center"/>
    </xf>
    <xf numFmtId="165" fontId="0" fillId="2" borderId="5" xfId="0" applyNumberFormat="1" applyFill="1" applyBorder="1" applyAlignment="1">
      <alignment horizontal="center"/>
    </xf>
    <xf numFmtId="0" fontId="0" fillId="3" borderId="0" xfId="0" applyFill="1" applyBorder="1" applyAlignment="1">
      <alignment horizontal="center"/>
    </xf>
    <xf numFmtId="0" fontId="0" fillId="4" borderId="1" xfId="0" applyFill="1" applyBorder="1" applyAlignment="1">
      <alignment horizontal="center"/>
    </xf>
    <xf numFmtId="164" fontId="0" fillId="2" borderId="0" xfId="0" applyNumberFormat="1" applyFill="1" applyBorder="1" applyAlignment="1">
      <alignment horizontal="center"/>
    </xf>
    <xf numFmtId="0" fontId="0" fillId="2" borderId="0" xfId="0" applyFill="1" applyBorder="1" applyAlignment="1">
      <alignment horizontal="center"/>
    </xf>
    <xf numFmtId="0" fontId="20"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8" xfId="0" applyFont="1" applyFill="1" applyBorder="1" applyAlignment="1">
      <alignment horizontal="center" vertical="center"/>
    </xf>
    <xf numFmtId="0" fontId="0" fillId="0" borderId="0" xfId="0" applyFill="1"/>
    <xf numFmtId="0" fontId="20" fillId="2" borderId="7" xfId="0" applyFont="1" applyFill="1" applyBorder="1" applyAlignment="1">
      <alignment horizontal="center" vertical="center" wrapText="1"/>
    </xf>
    <xf numFmtId="0" fontId="20" fillId="0" borderId="0" xfId="0" applyFont="1" applyAlignment="1">
      <alignment horizontal="center" vertical="center"/>
    </xf>
    <xf numFmtId="0" fontId="0" fillId="2" borderId="0" xfId="0" applyFill="1" applyAlignment="1">
      <alignment vertical="center"/>
    </xf>
    <xf numFmtId="0" fontId="0" fillId="2" borderId="0" xfId="0" applyFill="1" applyBorder="1"/>
    <xf numFmtId="0" fontId="23" fillId="2" borderId="0" xfId="0" applyFont="1" applyFill="1" applyBorder="1"/>
    <xf numFmtId="164" fontId="0" fillId="2" borderId="0" xfId="0" applyNumberFormat="1" applyFill="1"/>
    <xf numFmtId="0" fontId="14" fillId="2" borderId="0" xfId="0" applyFont="1" applyFill="1"/>
    <xf numFmtId="0" fontId="15" fillId="2" borderId="0" xfId="0" applyFont="1" applyFill="1"/>
    <xf numFmtId="0" fontId="18" fillId="2" borderId="0" xfId="0" applyFont="1" applyFill="1"/>
    <xf numFmtId="0" fontId="9" fillId="3" borderId="1" xfId="0" applyFont="1" applyFill="1" applyBorder="1" applyAlignment="1">
      <alignment horizontal="center" vertical="center"/>
    </xf>
    <xf numFmtId="0" fontId="0" fillId="2" borderId="0" xfId="0" applyFill="1" applyAlignment="1">
      <alignment wrapText="1"/>
    </xf>
    <xf numFmtId="0" fontId="0" fillId="4" borderId="1" xfId="0" applyFill="1" applyBorder="1" applyAlignment="1">
      <alignment horizontal="center" vertical="center"/>
    </xf>
    <xf numFmtId="0" fontId="0" fillId="2" borderId="0" xfId="0" applyFill="1" applyAlignment="1">
      <alignment horizontal="center" vertical="center"/>
    </xf>
    <xf numFmtId="0" fontId="5" fillId="2" borderId="0" xfId="0" applyFont="1" applyFill="1" applyBorder="1"/>
    <xf numFmtId="0" fontId="0" fillId="2" borderId="0" xfId="0" applyFill="1" applyBorder="1" applyAlignment="1">
      <alignment vertical="center" wrapText="1"/>
    </xf>
    <xf numFmtId="0" fontId="0" fillId="2" borderId="0" xfId="0" applyFill="1" applyBorder="1" applyAlignment="1">
      <alignment horizontal="center" vertical="center"/>
    </xf>
    <xf numFmtId="0" fontId="3" fillId="2" borderId="0" xfId="0" applyFont="1" applyFill="1" applyBorder="1"/>
    <xf numFmtId="0" fontId="3" fillId="2" borderId="0" xfId="0" applyFont="1" applyFill="1" applyBorder="1" applyAlignment="1">
      <alignment horizontal="center"/>
    </xf>
    <xf numFmtId="1" fontId="10" fillId="2" borderId="12" xfId="1" applyNumberFormat="1" applyFont="1" applyFill="1" applyBorder="1" applyAlignment="1">
      <alignment horizontal="center"/>
    </xf>
    <xf numFmtId="1" fontId="10" fillId="2" borderId="13" xfId="1" applyNumberFormat="1" applyFont="1" applyFill="1" applyBorder="1" applyAlignment="1">
      <alignment horizontal="center"/>
    </xf>
    <xf numFmtId="164" fontId="0" fillId="2" borderId="12" xfId="0" applyNumberFormat="1" applyFill="1" applyBorder="1" applyAlignment="1">
      <alignment horizontal="center"/>
    </xf>
    <xf numFmtId="2" fontId="10" fillId="2" borderId="12" xfId="1" applyNumberFormat="1" applyFont="1" applyFill="1" applyBorder="1" applyAlignment="1">
      <alignment horizontal="center"/>
    </xf>
    <xf numFmtId="0" fontId="0" fillId="2" borderId="12" xfId="0" applyFill="1" applyBorder="1" applyAlignment="1">
      <alignment horizontal="center"/>
    </xf>
    <xf numFmtId="1" fontId="10" fillId="2" borderId="12" xfId="1" applyNumberFormat="1" applyFont="1" applyFill="1" applyBorder="1" applyAlignment="1">
      <alignment horizontal="center" vertical="center"/>
    </xf>
    <xf numFmtId="0" fontId="3" fillId="2" borderId="12" xfId="0" applyFont="1" applyFill="1" applyBorder="1" applyAlignment="1">
      <alignment horizontal="center"/>
    </xf>
    <xf numFmtId="0" fontId="0" fillId="2" borderId="13" xfId="0" applyFill="1" applyBorder="1"/>
    <xf numFmtId="0" fontId="0" fillId="2" borderId="14" xfId="0" applyFill="1" applyBorder="1"/>
    <xf numFmtId="0" fontId="0" fillId="2" borderId="15" xfId="0" applyFill="1" applyBorder="1"/>
    <xf numFmtId="0" fontId="1" fillId="2" borderId="0" xfId="0" applyFont="1" applyFill="1"/>
    <xf numFmtId="0" fontId="0" fillId="2" borderId="0" xfId="0" applyFill="1" applyProtection="1"/>
    <xf numFmtId="0" fontId="0" fillId="2" borderId="0" xfId="0" applyFill="1" applyAlignment="1" applyProtection="1">
      <alignment vertical="center"/>
    </xf>
    <xf numFmtId="0" fontId="5" fillId="2" borderId="0" xfId="0" applyFont="1" applyFill="1" applyProtection="1"/>
    <xf numFmtId="0" fontId="0" fillId="2" borderId="0" xfId="0" applyFill="1" applyAlignment="1" applyProtection="1">
      <alignment horizontal="center"/>
    </xf>
    <xf numFmtId="1" fontId="10" fillId="2" borderId="13" xfId="1" applyNumberFormat="1" applyFont="1" applyFill="1" applyBorder="1" applyAlignment="1" applyProtection="1">
      <alignment horizontal="center"/>
    </xf>
    <xf numFmtId="0" fontId="4" fillId="2" borderId="0" xfId="0" applyFont="1" applyFill="1" applyAlignment="1" applyProtection="1">
      <alignment horizontal="center"/>
    </xf>
    <xf numFmtId="164" fontId="0" fillId="2" borderId="0" xfId="0" applyNumberFormat="1" applyFill="1" applyAlignment="1" applyProtection="1">
      <alignment horizontal="center"/>
    </xf>
    <xf numFmtId="0" fontId="0" fillId="2" borderId="0" xfId="0" applyFill="1" applyBorder="1" applyProtection="1"/>
    <xf numFmtId="0" fontId="0" fillId="2" borderId="0" xfId="0" applyFill="1" applyBorder="1" applyAlignment="1" applyProtection="1">
      <alignment horizontal="center"/>
    </xf>
    <xf numFmtId="164" fontId="0" fillId="2" borderId="0" xfId="0" applyNumberFormat="1" applyFill="1" applyBorder="1" applyAlignment="1" applyProtection="1">
      <alignment horizontal="center"/>
    </xf>
    <xf numFmtId="0" fontId="0" fillId="2" borderId="0" xfId="0" applyFill="1" applyAlignment="1" applyProtection="1">
      <alignment wrapText="1"/>
    </xf>
    <xf numFmtId="0" fontId="0" fillId="2" borderId="0" xfId="0" applyFill="1" applyAlignment="1" applyProtection="1">
      <alignment horizontal="center" vertical="center"/>
    </xf>
    <xf numFmtId="0" fontId="23" fillId="2" borderId="0" xfId="0" applyFont="1" applyFill="1" applyBorder="1" applyProtection="1"/>
    <xf numFmtId="2" fontId="10" fillId="2" borderId="0" xfId="1" applyNumberFormat="1" applyFont="1" applyFill="1" applyAlignment="1" applyProtection="1">
      <alignment horizontal="center"/>
    </xf>
    <xf numFmtId="0" fontId="0" fillId="2" borderId="13" xfId="0" applyFill="1" applyBorder="1" applyProtection="1"/>
    <xf numFmtId="0" fontId="0" fillId="2" borderId="14" xfId="0" applyFill="1" applyBorder="1" applyProtection="1"/>
    <xf numFmtId="164" fontId="0" fillId="2" borderId="0" xfId="0" applyNumberFormat="1" applyFill="1" applyProtection="1"/>
    <xf numFmtId="0" fontId="0" fillId="2" borderId="15" xfId="0" applyFill="1" applyBorder="1" applyProtection="1"/>
    <xf numFmtId="164" fontId="0" fillId="2" borderId="12" xfId="0" applyNumberFormat="1" applyFill="1" applyBorder="1" applyAlignment="1" applyProtection="1">
      <alignment horizontal="center"/>
    </xf>
    <xf numFmtId="0" fontId="5" fillId="2" borderId="0" xfId="0" applyFont="1" applyFill="1" applyBorder="1" applyProtection="1"/>
    <xf numFmtId="2" fontId="10" fillId="2" borderId="12" xfId="1" applyNumberFormat="1" applyFont="1" applyFill="1" applyBorder="1" applyAlignment="1" applyProtection="1">
      <alignment horizontal="center"/>
    </xf>
    <xf numFmtId="0" fontId="5" fillId="2" borderId="2" xfId="0" applyFont="1" applyFill="1" applyBorder="1" applyProtection="1"/>
    <xf numFmtId="0" fontId="0" fillId="2" borderId="3" xfId="0" applyFill="1" applyBorder="1" applyProtection="1"/>
    <xf numFmtId="0" fontId="0" fillId="2" borderId="12" xfId="0" applyFill="1" applyBorder="1" applyAlignment="1" applyProtection="1">
      <alignment horizontal="center"/>
    </xf>
    <xf numFmtId="0" fontId="0" fillId="2" borderId="4" xfId="0" applyFill="1" applyBorder="1" applyProtection="1"/>
    <xf numFmtId="165" fontId="0" fillId="2" borderId="5" xfId="0" applyNumberFormat="1" applyFill="1" applyBorder="1" applyAlignment="1" applyProtection="1">
      <alignment horizontal="center"/>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xf>
    <xf numFmtId="1" fontId="10" fillId="2" borderId="12" xfId="1" applyNumberFormat="1"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center"/>
    </xf>
    <xf numFmtId="0" fontId="3" fillId="2" borderId="12" xfId="0" applyFont="1" applyFill="1" applyBorder="1" applyAlignment="1" applyProtection="1">
      <alignment horizontal="center"/>
    </xf>
    <xf numFmtId="1" fontId="10" fillId="2" borderId="12" xfId="1" applyNumberFormat="1" applyFont="1" applyFill="1" applyBorder="1" applyAlignment="1" applyProtection="1">
      <alignment horizontal="center"/>
    </xf>
    <xf numFmtId="1" fontId="10" fillId="2" borderId="0" xfId="1" applyNumberFormat="1" applyFont="1" applyFill="1" applyAlignment="1" applyProtection="1">
      <alignment horizontal="center"/>
    </xf>
    <xf numFmtId="0" fontId="3" fillId="2" borderId="0" xfId="0" applyFont="1" applyFill="1" applyProtection="1"/>
    <xf numFmtId="0" fontId="3" fillId="2" borderId="0" xfId="0" applyFont="1" applyFill="1" applyAlignment="1" applyProtection="1">
      <alignment wrapText="1"/>
    </xf>
    <xf numFmtId="0" fontId="8" fillId="2" borderId="0" xfId="0" applyFont="1" applyFill="1" applyProtection="1"/>
    <xf numFmtId="0" fontId="14" fillId="2" borderId="0" xfId="0" applyFont="1" applyFill="1" applyProtection="1"/>
    <xf numFmtId="0" fontId="15" fillId="2" borderId="0" xfId="0" applyFont="1" applyFill="1" applyProtection="1"/>
    <xf numFmtId="0" fontId="1" fillId="2" borderId="0" xfId="0" applyFont="1" applyFill="1" applyProtection="1"/>
    <xf numFmtId="0" fontId="18" fillId="2" borderId="0" xfId="0" applyFont="1" applyFill="1" applyProtection="1"/>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0" fontId="0" fillId="3" borderId="1"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25" fillId="3" borderId="1" xfId="0" applyFont="1" applyFill="1" applyBorder="1" applyAlignment="1" applyProtection="1">
      <alignment horizontal="center" vertical="center"/>
      <protection locked="0"/>
    </xf>
    <xf numFmtId="9" fontId="19" fillId="2" borderId="11" xfId="1" applyFont="1" applyFill="1" applyBorder="1" applyAlignment="1">
      <alignment horizontal="center" vertical="center"/>
    </xf>
    <xf numFmtId="9" fontId="19" fillId="2" borderId="9" xfId="1" applyFont="1" applyFill="1" applyBorder="1" applyAlignment="1">
      <alignment horizontal="center" vertical="center"/>
    </xf>
    <xf numFmtId="165" fontId="25" fillId="2" borderId="5" xfId="0" applyNumberFormat="1" applyFont="1" applyFill="1" applyBorder="1" applyAlignment="1" applyProtection="1">
      <alignment horizontal="center"/>
    </xf>
    <xf numFmtId="0" fontId="1" fillId="2" borderId="0" xfId="0" applyFont="1" applyFill="1" applyAlignment="1">
      <alignment horizontal="left" wrapText="1"/>
    </xf>
    <xf numFmtId="0" fontId="15" fillId="2" borderId="0" xfId="0" applyFont="1" applyFill="1" applyAlignment="1">
      <alignment horizontal="left" wrapText="1"/>
    </xf>
    <xf numFmtId="0" fontId="13" fillId="2" borderId="0" xfId="0" applyFont="1" applyFill="1" applyAlignment="1">
      <alignment horizontal="center"/>
    </xf>
    <xf numFmtId="0" fontId="1" fillId="2" borderId="0" xfId="0" applyFont="1" applyFill="1" applyAlignment="1" applyProtection="1">
      <alignment horizontal="left" wrapText="1"/>
    </xf>
    <xf numFmtId="0" fontId="15" fillId="2" borderId="0" xfId="0" applyFont="1" applyFill="1" applyAlignment="1" applyProtection="1">
      <alignment horizontal="left" wrapText="1"/>
    </xf>
    <xf numFmtId="0" fontId="13" fillId="2" borderId="0" xfId="0" applyFont="1" applyFill="1" applyAlignment="1" applyProtection="1">
      <alignment horizontal="center"/>
    </xf>
  </cellXfs>
  <cellStyles count="8">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50800</xdr:colOff>
      <xdr:row>3</xdr:row>
      <xdr:rowOff>101600</xdr:rowOff>
    </xdr:from>
    <xdr:to>
      <xdr:col>3</xdr:col>
      <xdr:colOff>736600</xdr:colOff>
      <xdr:row>5</xdr:row>
      <xdr:rowOff>76200</xdr:rowOff>
    </xdr:to>
    <xdr:cxnSp macro="">
      <xdr:nvCxnSpPr>
        <xdr:cNvPr id="2" name="Straight Arrow Connector 1">
          <a:extLst>
            <a:ext uri="{FF2B5EF4-FFF2-40B4-BE49-F238E27FC236}">
              <a16:creationId xmlns:a16="http://schemas.microsoft.com/office/drawing/2014/main" xmlns="" id="{E0ECB933-613B-432A-B562-B785B3346472}"/>
            </a:ext>
          </a:extLst>
        </xdr:cNvPr>
        <xdr:cNvCxnSpPr/>
      </xdr:nvCxnSpPr>
      <xdr:spPr>
        <a:xfrm>
          <a:off x="4765675" y="1377950"/>
          <a:ext cx="685800" cy="393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63500</xdr:colOff>
      <xdr:row>4</xdr:row>
      <xdr:rowOff>127000</xdr:rowOff>
    </xdr:from>
    <xdr:to>
      <xdr:col>3</xdr:col>
      <xdr:colOff>660400</xdr:colOff>
      <xdr:row>5</xdr:row>
      <xdr:rowOff>203200</xdr:rowOff>
    </xdr:to>
    <xdr:cxnSp macro="">
      <xdr:nvCxnSpPr>
        <xdr:cNvPr id="3" name="Straight Arrow Connector 2">
          <a:extLst>
            <a:ext uri="{FF2B5EF4-FFF2-40B4-BE49-F238E27FC236}">
              <a16:creationId xmlns:a16="http://schemas.microsoft.com/office/drawing/2014/main" xmlns="" id="{193C4AA8-4AE2-4218-A90D-42E70A1D61C0}"/>
            </a:ext>
          </a:extLst>
        </xdr:cNvPr>
        <xdr:cNvCxnSpPr/>
      </xdr:nvCxnSpPr>
      <xdr:spPr>
        <a:xfrm>
          <a:off x="4778375" y="1612900"/>
          <a:ext cx="59690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50800</xdr:colOff>
      <xdr:row>5</xdr:row>
      <xdr:rowOff>165100</xdr:rowOff>
    </xdr:from>
    <xdr:to>
      <xdr:col>3</xdr:col>
      <xdr:colOff>673100</xdr:colOff>
      <xdr:row>6</xdr:row>
      <xdr:rowOff>101600</xdr:rowOff>
    </xdr:to>
    <xdr:cxnSp macro="">
      <xdr:nvCxnSpPr>
        <xdr:cNvPr id="4" name="Straight Arrow Connector 3">
          <a:extLst>
            <a:ext uri="{FF2B5EF4-FFF2-40B4-BE49-F238E27FC236}">
              <a16:creationId xmlns:a16="http://schemas.microsoft.com/office/drawing/2014/main" xmlns="" id="{6651727F-29AD-415C-B407-E211A93DCFB1}"/>
            </a:ext>
          </a:extLst>
        </xdr:cNvPr>
        <xdr:cNvCxnSpPr/>
      </xdr:nvCxnSpPr>
      <xdr:spPr>
        <a:xfrm>
          <a:off x="4765675" y="1860550"/>
          <a:ext cx="622300" cy="1460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88900</xdr:colOff>
      <xdr:row>6</xdr:row>
      <xdr:rowOff>177800</xdr:rowOff>
    </xdr:from>
    <xdr:to>
      <xdr:col>3</xdr:col>
      <xdr:colOff>711200</xdr:colOff>
      <xdr:row>7</xdr:row>
      <xdr:rowOff>12700</xdr:rowOff>
    </xdr:to>
    <xdr:cxnSp macro="">
      <xdr:nvCxnSpPr>
        <xdr:cNvPr id="5" name="Straight Arrow Connector 4">
          <a:extLst>
            <a:ext uri="{FF2B5EF4-FFF2-40B4-BE49-F238E27FC236}">
              <a16:creationId xmlns:a16="http://schemas.microsoft.com/office/drawing/2014/main" xmlns="" id="{1EF94F09-E27E-4B00-BA7E-85A405FEE49D}"/>
            </a:ext>
          </a:extLst>
        </xdr:cNvPr>
        <xdr:cNvCxnSpPr/>
      </xdr:nvCxnSpPr>
      <xdr:spPr>
        <a:xfrm>
          <a:off x="4803775" y="2082800"/>
          <a:ext cx="622300" cy="2444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711200</xdr:colOff>
      <xdr:row>4</xdr:row>
      <xdr:rowOff>63500</xdr:rowOff>
    </xdr:from>
    <xdr:to>
      <xdr:col>5</xdr:col>
      <xdr:colOff>863600</xdr:colOff>
      <xdr:row>6</xdr:row>
      <xdr:rowOff>0</xdr:rowOff>
    </xdr:to>
    <xdr:cxnSp macro="">
      <xdr:nvCxnSpPr>
        <xdr:cNvPr id="6" name="Straight Arrow Connector 5">
          <a:extLst>
            <a:ext uri="{FF2B5EF4-FFF2-40B4-BE49-F238E27FC236}">
              <a16:creationId xmlns:a16="http://schemas.microsoft.com/office/drawing/2014/main" xmlns="" id="{8E8B5C74-ED87-4F7B-B0ED-B257620A163B}"/>
            </a:ext>
          </a:extLst>
        </xdr:cNvPr>
        <xdr:cNvCxnSpPr/>
      </xdr:nvCxnSpPr>
      <xdr:spPr>
        <a:xfrm flipH="1">
          <a:off x="7673975" y="1549400"/>
          <a:ext cx="152400" cy="3556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841744</xdr:colOff>
      <xdr:row>4</xdr:row>
      <xdr:rowOff>88900</xdr:rowOff>
    </xdr:from>
    <xdr:to>
      <xdr:col>6</xdr:col>
      <xdr:colOff>495300</xdr:colOff>
      <xdr:row>6</xdr:row>
      <xdr:rowOff>14768</xdr:rowOff>
    </xdr:to>
    <xdr:cxnSp macro="">
      <xdr:nvCxnSpPr>
        <xdr:cNvPr id="7" name="Straight Arrow Connector 6">
          <a:extLst>
            <a:ext uri="{FF2B5EF4-FFF2-40B4-BE49-F238E27FC236}">
              <a16:creationId xmlns:a16="http://schemas.microsoft.com/office/drawing/2014/main" xmlns="" id="{4D3C0634-5FD2-4F27-B98C-7937D1807658}"/>
            </a:ext>
          </a:extLst>
        </xdr:cNvPr>
        <xdr:cNvCxnSpPr/>
      </xdr:nvCxnSpPr>
      <xdr:spPr>
        <a:xfrm flipH="1">
          <a:off x="7804519" y="1574800"/>
          <a:ext cx="1091831" cy="34496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930349</xdr:colOff>
      <xdr:row>4</xdr:row>
      <xdr:rowOff>76200</xdr:rowOff>
    </xdr:from>
    <xdr:to>
      <xdr:col>7</xdr:col>
      <xdr:colOff>368300</xdr:colOff>
      <xdr:row>6</xdr:row>
      <xdr:rowOff>118140</xdr:rowOff>
    </xdr:to>
    <xdr:cxnSp macro="">
      <xdr:nvCxnSpPr>
        <xdr:cNvPr id="8" name="Straight Arrow Connector 7">
          <a:extLst>
            <a:ext uri="{FF2B5EF4-FFF2-40B4-BE49-F238E27FC236}">
              <a16:creationId xmlns:a16="http://schemas.microsoft.com/office/drawing/2014/main" xmlns="" id="{B3FAD0ED-97BD-471A-B340-10A0E7FD6562}"/>
            </a:ext>
          </a:extLst>
        </xdr:cNvPr>
        <xdr:cNvCxnSpPr/>
      </xdr:nvCxnSpPr>
      <xdr:spPr>
        <a:xfrm flipH="1">
          <a:off x="7893124" y="1562100"/>
          <a:ext cx="2047801" cy="46104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1018953</xdr:colOff>
      <xdr:row>4</xdr:row>
      <xdr:rowOff>127000</xdr:rowOff>
    </xdr:from>
    <xdr:to>
      <xdr:col>8</xdr:col>
      <xdr:colOff>393700</xdr:colOff>
      <xdr:row>6</xdr:row>
      <xdr:rowOff>177210</xdr:rowOff>
    </xdr:to>
    <xdr:cxnSp macro="">
      <xdr:nvCxnSpPr>
        <xdr:cNvPr id="9" name="Straight Arrow Connector 8">
          <a:extLst>
            <a:ext uri="{FF2B5EF4-FFF2-40B4-BE49-F238E27FC236}">
              <a16:creationId xmlns:a16="http://schemas.microsoft.com/office/drawing/2014/main" xmlns="" id="{C077495A-2992-45B2-A554-F96E82B53033}"/>
            </a:ext>
          </a:extLst>
        </xdr:cNvPr>
        <xdr:cNvCxnSpPr/>
      </xdr:nvCxnSpPr>
      <xdr:spPr>
        <a:xfrm flipH="1">
          <a:off x="7981728" y="1612900"/>
          <a:ext cx="2822797" cy="46931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1018953</xdr:colOff>
      <xdr:row>4</xdr:row>
      <xdr:rowOff>63500</xdr:rowOff>
    </xdr:from>
    <xdr:to>
      <xdr:col>9</xdr:col>
      <xdr:colOff>533402</xdr:colOff>
      <xdr:row>7</xdr:row>
      <xdr:rowOff>14767</xdr:rowOff>
    </xdr:to>
    <xdr:cxnSp macro="">
      <xdr:nvCxnSpPr>
        <xdr:cNvPr id="10" name="Straight Arrow Connector 9">
          <a:extLst>
            <a:ext uri="{FF2B5EF4-FFF2-40B4-BE49-F238E27FC236}">
              <a16:creationId xmlns:a16="http://schemas.microsoft.com/office/drawing/2014/main" xmlns="" id="{123D2B20-6D6E-4BDA-9080-BFF6E841A2CC}"/>
            </a:ext>
          </a:extLst>
        </xdr:cNvPr>
        <xdr:cNvCxnSpPr/>
      </xdr:nvCxnSpPr>
      <xdr:spPr>
        <a:xfrm flipH="1">
          <a:off x="7981728" y="1549400"/>
          <a:ext cx="3800699" cy="77994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790575</xdr:colOff>
      <xdr:row>4</xdr:row>
      <xdr:rowOff>38100</xdr:rowOff>
    </xdr:from>
    <xdr:to>
      <xdr:col>4</xdr:col>
      <xdr:colOff>876300</xdr:colOff>
      <xdr:row>6</xdr:row>
      <xdr:rowOff>19050</xdr:rowOff>
    </xdr:to>
    <xdr:cxnSp macro="">
      <xdr:nvCxnSpPr>
        <xdr:cNvPr id="11" name="Straight Arrow Connector 10">
          <a:extLst>
            <a:ext uri="{FF2B5EF4-FFF2-40B4-BE49-F238E27FC236}">
              <a16:creationId xmlns:a16="http://schemas.microsoft.com/office/drawing/2014/main" xmlns="" id="{9CA9FB70-C3CC-473C-9820-CDEBB5A36E10}"/>
            </a:ext>
          </a:extLst>
        </xdr:cNvPr>
        <xdr:cNvCxnSpPr/>
      </xdr:nvCxnSpPr>
      <xdr:spPr>
        <a:xfrm>
          <a:off x="6343650" y="1524000"/>
          <a:ext cx="85725" cy="4000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56701</xdr:colOff>
      <xdr:row>0</xdr:row>
      <xdr:rowOff>50800</xdr:rowOff>
    </xdr:from>
    <xdr:to>
      <xdr:col>0</xdr:col>
      <xdr:colOff>2846367</xdr:colOff>
      <xdr:row>1</xdr:row>
      <xdr:rowOff>606778</xdr:rowOff>
    </xdr:to>
    <xdr:pic>
      <xdr:nvPicPr>
        <xdr:cNvPr id="12" name="Picture 11">
          <a:extLst>
            <a:ext uri="{FF2B5EF4-FFF2-40B4-BE49-F238E27FC236}">
              <a16:creationId xmlns:a16="http://schemas.microsoft.com/office/drawing/2014/main" xmlns="" id="{F993ABB0-F9C8-4F96-BA62-8D677F4B8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13" name="Picture 12">
          <a:extLst>
            <a:ext uri="{FF2B5EF4-FFF2-40B4-BE49-F238E27FC236}">
              <a16:creationId xmlns:a16="http://schemas.microsoft.com/office/drawing/2014/main" xmlns="" id="{1B01C47D-9EC3-4B86-8C75-F2DF40F1F0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3</xdr:row>
      <xdr:rowOff>101600</xdr:rowOff>
    </xdr:from>
    <xdr:to>
      <xdr:col>3</xdr:col>
      <xdr:colOff>736600</xdr:colOff>
      <xdr:row>5</xdr:row>
      <xdr:rowOff>76200</xdr:rowOff>
    </xdr:to>
    <xdr:cxnSp macro="">
      <xdr:nvCxnSpPr>
        <xdr:cNvPr id="4" name="Straight Arrow Connector 3">
          <a:extLst>
            <a:ext uri="{FF2B5EF4-FFF2-40B4-BE49-F238E27FC236}">
              <a16:creationId xmlns:a16="http://schemas.microsoft.com/office/drawing/2014/main" xmlns="" id="{00000000-0008-0000-0000-000004000000}"/>
            </a:ext>
          </a:extLst>
        </xdr:cNvPr>
        <xdr:cNvCxnSpPr/>
      </xdr:nvCxnSpPr>
      <xdr:spPr>
        <a:xfrm>
          <a:off x="6210300" y="787400"/>
          <a:ext cx="685800" cy="4064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63500</xdr:colOff>
      <xdr:row>4</xdr:row>
      <xdr:rowOff>127000</xdr:rowOff>
    </xdr:from>
    <xdr:to>
      <xdr:col>3</xdr:col>
      <xdr:colOff>660400</xdr:colOff>
      <xdr:row>5</xdr:row>
      <xdr:rowOff>203200</xdr:rowOff>
    </xdr:to>
    <xdr:cxnSp macro="">
      <xdr:nvCxnSpPr>
        <xdr:cNvPr id="6" name="Straight Arrow Connector 5">
          <a:extLst>
            <a:ext uri="{FF2B5EF4-FFF2-40B4-BE49-F238E27FC236}">
              <a16:creationId xmlns:a16="http://schemas.microsoft.com/office/drawing/2014/main" xmlns="" id="{00000000-0008-0000-0000-000006000000}"/>
            </a:ext>
          </a:extLst>
        </xdr:cNvPr>
        <xdr:cNvCxnSpPr/>
      </xdr:nvCxnSpPr>
      <xdr:spPr>
        <a:xfrm>
          <a:off x="6223000" y="1028700"/>
          <a:ext cx="596900" cy="2921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50800</xdr:colOff>
      <xdr:row>5</xdr:row>
      <xdr:rowOff>165100</xdr:rowOff>
    </xdr:from>
    <xdr:to>
      <xdr:col>3</xdr:col>
      <xdr:colOff>673100</xdr:colOff>
      <xdr:row>6</xdr:row>
      <xdr:rowOff>101600</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a:off x="6210300" y="1282700"/>
          <a:ext cx="622300" cy="1524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88900</xdr:colOff>
      <xdr:row>6</xdr:row>
      <xdr:rowOff>177800</xdr:rowOff>
    </xdr:from>
    <xdr:to>
      <xdr:col>3</xdr:col>
      <xdr:colOff>711200</xdr:colOff>
      <xdr:row>7</xdr:row>
      <xdr:rowOff>12700</xdr:rowOff>
    </xdr:to>
    <xdr:cxnSp macro="">
      <xdr:nvCxnSpPr>
        <xdr:cNvPr id="12" name="Straight Arrow Connector 11">
          <a:extLst>
            <a:ext uri="{FF2B5EF4-FFF2-40B4-BE49-F238E27FC236}">
              <a16:creationId xmlns:a16="http://schemas.microsoft.com/office/drawing/2014/main" xmlns="" id="{00000000-0008-0000-0000-00000C000000}"/>
            </a:ext>
          </a:extLst>
        </xdr:cNvPr>
        <xdr:cNvCxnSpPr/>
      </xdr:nvCxnSpPr>
      <xdr:spPr>
        <a:xfrm>
          <a:off x="6248400" y="1511300"/>
          <a:ext cx="622300" cy="50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711200</xdr:colOff>
      <xdr:row>4</xdr:row>
      <xdr:rowOff>63500</xdr:rowOff>
    </xdr:from>
    <xdr:to>
      <xdr:col>5</xdr:col>
      <xdr:colOff>863600</xdr:colOff>
      <xdr:row>6</xdr:row>
      <xdr:rowOff>0</xdr:rowOff>
    </xdr:to>
    <xdr:cxnSp macro="">
      <xdr:nvCxnSpPr>
        <xdr:cNvPr id="18" name="Straight Arrow Connector 17">
          <a:extLst>
            <a:ext uri="{FF2B5EF4-FFF2-40B4-BE49-F238E27FC236}">
              <a16:creationId xmlns:a16="http://schemas.microsoft.com/office/drawing/2014/main" xmlns="" id="{00000000-0008-0000-0000-000012000000}"/>
            </a:ext>
          </a:extLst>
        </xdr:cNvPr>
        <xdr:cNvCxnSpPr/>
      </xdr:nvCxnSpPr>
      <xdr:spPr>
        <a:xfrm flipH="1">
          <a:off x="9105900" y="965200"/>
          <a:ext cx="152400" cy="3683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841744</xdr:colOff>
      <xdr:row>4</xdr:row>
      <xdr:rowOff>88900</xdr:rowOff>
    </xdr:from>
    <xdr:to>
      <xdr:col>6</xdr:col>
      <xdr:colOff>495300</xdr:colOff>
      <xdr:row>6</xdr:row>
      <xdr:rowOff>14768</xdr:rowOff>
    </xdr:to>
    <xdr:cxnSp macro="">
      <xdr:nvCxnSpPr>
        <xdr:cNvPr id="20" name="Straight Arrow Connector 19">
          <a:extLst>
            <a:ext uri="{FF2B5EF4-FFF2-40B4-BE49-F238E27FC236}">
              <a16:creationId xmlns:a16="http://schemas.microsoft.com/office/drawing/2014/main" xmlns="" id="{00000000-0008-0000-0000-000014000000}"/>
            </a:ext>
          </a:extLst>
        </xdr:cNvPr>
        <xdr:cNvCxnSpPr/>
      </xdr:nvCxnSpPr>
      <xdr:spPr>
        <a:xfrm flipH="1">
          <a:off x="9229651" y="989714"/>
          <a:ext cx="1085998" cy="36889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930349</xdr:colOff>
      <xdr:row>4</xdr:row>
      <xdr:rowOff>76200</xdr:rowOff>
    </xdr:from>
    <xdr:to>
      <xdr:col>7</xdr:col>
      <xdr:colOff>368300</xdr:colOff>
      <xdr:row>6</xdr:row>
      <xdr:rowOff>118140</xdr:rowOff>
    </xdr:to>
    <xdr:cxnSp macro="">
      <xdr:nvCxnSpPr>
        <xdr:cNvPr id="22" name="Straight Arrow Connector 21">
          <a:extLst>
            <a:ext uri="{FF2B5EF4-FFF2-40B4-BE49-F238E27FC236}">
              <a16:creationId xmlns:a16="http://schemas.microsoft.com/office/drawing/2014/main" xmlns="" id="{00000000-0008-0000-0000-000016000000}"/>
            </a:ext>
          </a:extLst>
        </xdr:cNvPr>
        <xdr:cNvCxnSpPr/>
      </xdr:nvCxnSpPr>
      <xdr:spPr>
        <a:xfrm flipH="1">
          <a:off x="9318256" y="977014"/>
          <a:ext cx="2037021" cy="48496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1018953</xdr:colOff>
      <xdr:row>4</xdr:row>
      <xdr:rowOff>127000</xdr:rowOff>
    </xdr:from>
    <xdr:to>
      <xdr:col>8</xdr:col>
      <xdr:colOff>393700</xdr:colOff>
      <xdr:row>6</xdr:row>
      <xdr:rowOff>177210</xdr:rowOff>
    </xdr:to>
    <xdr:cxnSp macro="">
      <xdr:nvCxnSpPr>
        <xdr:cNvPr id="24" name="Straight Arrow Connector 23">
          <a:extLst>
            <a:ext uri="{FF2B5EF4-FFF2-40B4-BE49-F238E27FC236}">
              <a16:creationId xmlns:a16="http://schemas.microsoft.com/office/drawing/2014/main" xmlns="" id="{00000000-0008-0000-0000-000018000000}"/>
            </a:ext>
          </a:extLst>
        </xdr:cNvPr>
        <xdr:cNvCxnSpPr/>
      </xdr:nvCxnSpPr>
      <xdr:spPr>
        <a:xfrm flipH="1">
          <a:off x="9406860" y="1027814"/>
          <a:ext cx="2800793" cy="49323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1018953</xdr:colOff>
      <xdr:row>4</xdr:row>
      <xdr:rowOff>63500</xdr:rowOff>
    </xdr:from>
    <xdr:to>
      <xdr:col>9</xdr:col>
      <xdr:colOff>533402</xdr:colOff>
      <xdr:row>7</xdr:row>
      <xdr:rowOff>14767</xdr:rowOff>
    </xdr:to>
    <xdr:cxnSp macro="">
      <xdr:nvCxnSpPr>
        <xdr:cNvPr id="26" name="Straight Arrow Connector 25">
          <a:extLst>
            <a:ext uri="{FF2B5EF4-FFF2-40B4-BE49-F238E27FC236}">
              <a16:creationId xmlns:a16="http://schemas.microsoft.com/office/drawing/2014/main" xmlns="" id="{00000000-0008-0000-0000-00001A000000}"/>
            </a:ext>
          </a:extLst>
        </xdr:cNvPr>
        <xdr:cNvCxnSpPr/>
      </xdr:nvCxnSpPr>
      <xdr:spPr>
        <a:xfrm flipH="1">
          <a:off x="9406860" y="964314"/>
          <a:ext cx="3767472" cy="61580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790575</xdr:colOff>
      <xdr:row>4</xdr:row>
      <xdr:rowOff>38100</xdr:rowOff>
    </xdr:from>
    <xdr:to>
      <xdr:col>4</xdr:col>
      <xdr:colOff>876300</xdr:colOff>
      <xdr:row>6</xdr:row>
      <xdr:rowOff>19050</xdr:rowOff>
    </xdr:to>
    <xdr:cxnSp macro="">
      <xdr:nvCxnSpPr>
        <xdr:cNvPr id="45" name="Straight Arrow Connector 44">
          <a:extLst>
            <a:ext uri="{FF2B5EF4-FFF2-40B4-BE49-F238E27FC236}">
              <a16:creationId xmlns:a16="http://schemas.microsoft.com/office/drawing/2014/main" xmlns="" id="{00000000-0008-0000-0000-00002D000000}"/>
            </a:ext>
          </a:extLst>
        </xdr:cNvPr>
        <xdr:cNvCxnSpPr/>
      </xdr:nvCxnSpPr>
      <xdr:spPr>
        <a:xfrm>
          <a:off x="6162675" y="1524000"/>
          <a:ext cx="85725" cy="4000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56701</xdr:colOff>
      <xdr:row>0</xdr:row>
      <xdr:rowOff>50800</xdr:rowOff>
    </xdr:from>
    <xdr:to>
      <xdr:col>0</xdr:col>
      <xdr:colOff>2846367</xdr:colOff>
      <xdr:row>1</xdr:row>
      <xdr:rowOff>606778</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6178"/>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52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12" name="Picture 11">
          <a:extLst>
            <a:ext uri="{FF2B5EF4-FFF2-40B4-BE49-F238E27FC236}">
              <a16:creationId xmlns:a16="http://schemas.microsoft.com/office/drawing/2014/main" xmlns="" id="{2DE4457A-082F-4B33-BC69-CB73691E3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13" name="Picture 12">
          <a:extLst>
            <a:ext uri="{FF2B5EF4-FFF2-40B4-BE49-F238E27FC236}">
              <a16:creationId xmlns:a16="http://schemas.microsoft.com/office/drawing/2014/main" xmlns="" id="{C6C86D2A-146B-4E2F-BF9B-12653F24AA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2" name="Picture 1">
          <a:extLst>
            <a:ext uri="{FF2B5EF4-FFF2-40B4-BE49-F238E27FC236}">
              <a16:creationId xmlns:a16="http://schemas.microsoft.com/office/drawing/2014/main" xmlns="" id="{E0D02A02-B28C-47E1-90FA-1820D55C6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3" name="Picture 2">
          <a:extLst>
            <a:ext uri="{FF2B5EF4-FFF2-40B4-BE49-F238E27FC236}">
              <a16:creationId xmlns:a16="http://schemas.microsoft.com/office/drawing/2014/main" xmlns="" id="{2943B92C-3660-49FC-9859-E234D9B2D3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2" name="Picture 1">
          <a:extLst>
            <a:ext uri="{FF2B5EF4-FFF2-40B4-BE49-F238E27FC236}">
              <a16:creationId xmlns:a16="http://schemas.microsoft.com/office/drawing/2014/main" xmlns="" id="{42EA0CC4-5F41-47EB-8A13-3B9F5A200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3" name="Picture 2">
          <a:extLst>
            <a:ext uri="{FF2B5EF4-FFF2-40B4-BE49-F238E27FC236}">
              <a16:creationId xmlns:a16="http://schemas.microsoft.com/office/drawing/2014/main" xmlns="" id="{F87587F2-2017-44A5-8076-9EBFEE80F6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2" name="Picture 1">
          <a:extLst>
            <a:ext uri="{FF2B5EF4-FFF2-40B4-BE49-F238E27FC236}">
              <a16:creationId xmlns:a16="http://schemas.microsoft.com/office/drawing/2014/main" xmlns="" id="{45B5D32B-9FEA-41BE-A8B1-A5061DB50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3" name="Picture 2">
          <a:extLst>
            <a:ext uri="{FF2B5EF4-FFF2-40B4-BE49-F238E27FC236}">
              <a16:creationId xmlns:a16="http://schemas.microsoft.com/office/drawing/2014/main" xmlns="" id="{EB3CF145-EFCE-49BB-8139-062A514D9F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2" name="Picture 1">
          <a:extLst>
            <a:ext uri="{FF2B5EF4-FFF2-40B4-BE49-F238E27FC236}">
              <a16:creationId xmlns:a16="http://schemas.microsoft.com/office/drawing/2014/main" xmlns="" id="{F5B491CF-07A1-4571-9EF5-4D68C1D93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3" name="Picture 2">
          <a:extLst>
            <a:ext uri="{FF2B5EF4-FFF2-40B4-BE49-F238E27FC236}">
              <a16:creationId xmlns:a16="http://schemas.microsoft.com/office/drawing/2014/main" xmlns="" id="{7C947346-D156-434C-9528-4724A9CB7A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56701</xdr:colOff>
      <xdr:row>0</xdr:row>
      <xdr:rowOff>50800</xdr:rowOff>
    </xdr:from>
    <xdr:to>
      <xdr:col>0</xdr:col>
      <xdr:colOff>2846367</xdr:colOff>
      <xdr:row>1</xdr:row>
      <xdr:rowOff>606778</xdr:rowOff>
    </xdr:to>
    <xdr:pic>
      <xdr:nvPicPr>
        <xdr:cNvPr id="2" name="Picture 1">
          <a:extLst>
            <a:ext uri="{FF2B5EF4-FFF2-40B4-BE49-F238E27FC236}">
              <a16:creationId xmlns:a16="http://schemas.microsoft.com/office/drawing/2014/main" xmlns="" id="{B4AF2176-D0D8-44D4-B18C-0492B2D2D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01" y="50800"/>
          <a:ext cx="2789666" cy="889353"/>
        </a:xfrm>
        <a:prstGeom prst="rect">
          <a:avLst/>
        </a:prstGeom>
        <a:solidFill>
          <a:srgbClr val="FFFFFF"/>
        </a:solidFill>
        <a:ln w="12700">
          <a:solidFill>
            <a:srgbClr val="000000"/>
          </a:solidFill>
          <a:miter lim="800000"/>
          <a:headEnd/>
          <a:tailEnd/>
        </a:ln>
      </xdr:spPr>
    </xdr:pic>
    <xdr:clientData/>
  </xdr:twoCellAnchor>
  <xdr:twoCellAnchor editAs="oneCell">
    <xdr:from>
      <xdr:col>0</xdr:col>
      <xdr:colOff>3263899</xdr:colOff>
      <xdr:row>0</xdr:row>
      <xdr:rowOff>50799</xdr:rowOff>
    </xdr:from>
    <xdr:to>
      <xdr:col>2</xdr:col>
      <xdr:colOff>90593</xdr:colOff>
      <xdr:row>2</xdr:row>
      <xdr:rowOff>0</xdr:rowOff>
    </xdr:to>
    <xdr:pic>
      <xdr:nvPicPr>
        <xdr:cNvPr id="3" name="Picture 2">
          <a:extLst>
            <a:ext uri="{FF2B5EF4-FFF2-40B4-BE49-F238E27FC236}">
              <a16:creationId xmlns:a16="http://schemas.microsoft.com/office/drawing/2014/main" xmlns="" id="{23FEE5D8-F224-4BA9-BE7D-620003845C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899" y="50799"/>
          <a:ext cx="931969" cy="949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2698301</xdr:colOff>
      <xdr:row>0</xdr:row>
      <xdr:rowOff>38100</xdr:rowOff>
    </xdr:from>
    <xdr:to>
      <xdr:col>3</xdr:col>
      <xdr:colOff>14267</xdr:colOff>
      <xdr:row>0</xdr:row>
      <xdr:rowOff>924278</xdr:rowOff>
    </xdr:to>
    <xdr:pic>
      <xdr:nvPicPr>
        <xdr:cNvPr id="2" name="Picture 12">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6401" y="38100"/>
          <a:ext cx="2789666" cy="886178"/>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0</xdr:colOff>
      <xdr:row>0</xdr:row>
      <xdr:rowOff>0</xdr:rowOff>
    </xdr:from>
    <xdr:to>
      <xdr:col>1</xdr:col>
      <xdr:colOff>914400</xdr:colOff>
      <xdr:row>0</xdr:row>
      <xdr:rowOff>934545</xdr:rowOff>
    </xdr:to>
    <xdr:pic>
      <xdr:nvPicPr>
        <xdr:cNvPr id="3" name="Picture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8100" y="0"/>
          <a:ext cx="914400" cy="934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2.xml"/><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4" Type="http://schemas.openxmlformats.org/officeDocument/2006/relationships/comments" Target="../comments3.xml"/><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4.xml"/><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4" Type="http://schemas.openxmlformats.org/officeDocument/2006/relationships/comments" Target="../comments5.xml"/><Relationship Id="rId1" Type="http://schemas.openxmlformats.org/officeDocument/2006/relationships/printerSettings" Target="../printerSettings/printerSettings5.bin"/><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4" Type="http://schemas.openxmlformats.org/officeDocument/2006/relationships/comments" Target="../comments6.xml"/><Relationship Id="rId1" Type="http://schemas.openxmlformats.org/officeDocument/2006/relationships/printerSettings" Target="../printerSettings/printerSettings6.bin"/><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4" Type="http://schemas.openxmlformats.org/officeDocument/2006/relationships/comments" Target="../comments7.xml"/><Relationship Id="rId1" Type="http://schemas.openxmlformats.org/officeDocument/2006/relationships/printerSettings" Target="../printerSettings/printerSettings7.bin"/><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comments" Target="../comments8.xml"/><Relationship Id="rId1" Type="http://schemas.openxmlformats.org/officeDocument/2006/relationships/printerSettings" Target="../printerSettings/printerSettings8.bin"/><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topLeftCell="A4" workbookViewId="0">
      <selection activeCell="C20" sqref="C20"/>
    </sheetView>
  </sheetViews>
  <sheetFormatPr baseColWidth="10" defaultColWidth="11" defaultRowHeight="16" x14ac:dyDescent="0.2"/>
  <cols>
    <col min="1" max="1" width="46.5" style="2" customWidth="1"/>
    <col min="2" max="2" width="7.33203125" style="2" customWidth="1"/>
    <col min="3" max="3" width="8" style="2" customWidth="1"/>
    <col min="4" max="4" width="11" style="2"/>
    <col min="5" max="5" width="18.5" style="2" customWidth="1"/>
    <col min="6" max="6" width="18.83203125" style="2" customWidth="1"/>
    <col min="7" max="7" width="15.33203125" style="2" customWidth="1"/>
    <col min="8" max="9" width="11" style="2"/>
    <col min="10" max="10" width="16.5" style="2" customWidth="1"/>
    <col min="11" max="11" width="11" style="2"/>
    <col min="12" max="12" width="155" style="2" customWidth="1"/>
    <col min="13" max="16384" width="11" style="2"/>
  </cols>
  <sheetData>
    <row r="1" spans="1:11" ht="26" x14ac:dyDescent="0.3">
      <c r="A1" s="104" t="s">
        <v>34</v>
      </c>
      <c r="B1" s="104"/>
      <c r="C1" s="104"/>
      <c r="D1" s="104"/>
      <c r="E1" s="104"/>
      <c r="F1" s="104"/>
      <c r="G1" s="104"/>
      <c r="H1" s="104"/>
      <c r="I1" s="104"/>
      <c r="J1" s="104"/>
      <c r="K1" s="104"/>
    </row>
    <row r="2" spans="1:11" ht="53" customHeight="1" x14ac:dyDescent="0.2">
      <c r="B2" s="26"/>
    </row>
    <row r="3" spans="1:11" ht="22" thickBot="1" x14ac:dyDescent="0.3">
      <c r="A3" s="3" t="s">
        <v>0</v>
      </c>
      <c r="B3" s="1" t="s">
        <v>1</v>
      </c>
      <c r="C3" s="43">
        <f>90-B8-B9</f>
        <v>73.103386240415361</v>
      </c>
      <c r="E3" s="14" t="s">
        <v>71</v>
      </c>
      <c r="F3" s="14" t="s">
        <v>28</v>
      </c>
      <c r="G3" s="14" t="s">
        <v>29</v>
      </c>
      <c r="H3" s="14" t="s">
        <v>30</v>
      </c>
      <c r="I3" s="14" t="s">
        <v>31</v>
      </c>
      <c r="J3" s="14" t="s">
        <v>36</v>
      </c>
      <c r="K3" s="14" t="s">
        <v>32</v>
      </c>
    </row>
    <row r="4" spans="1:11" ht="17" thickBot="1" x14ac:dyDescent="0.25">
      <c r="A4" s="2" t="s">
        <v>37</v>
      </c>
      <c r="B4" s="1" t="s">
        <v>2</v>
      </c>
      <c r="C4" s="17">
        <v>1.3</v>
      </c>
      <c r="E4" s="33" t="s">
        <v>27</v>
      </c>
      <c r="F4" s="8">
        <f>5*4</f>
        <v>20</v>
      </c>
      <c r="G4" s="8">
        <f>5*4</f>
        <v>20</v>
      </c>
      <c r="H4" s="8">
        <f>(5+5+4+4)*2.4</f>
        <v>43.199999999999996</v>
      </c>
      <c r="I4" s="8">
        <f>2.4*1.3</f>
        <v>3.12</v>
      </c>
      <c r="J4" s="16" t="s">
        <v>76</v>
      </c>
      <c r="K4" s="10">
        <f>SUM(F4:H4)</f>
        <v>83.199999999999989</v>
      </c>
    </row>
    <row r="5" spans="1:11" ht="17" thickBot="1" x14ac:dyDescent="0.25">
      <c r="A5" s="2" t="s">
        <v>38</v>
      </c>
      <c r="B5" s="1" t="s">
        <v>3</v>
      </c>
      <c r="C5" s="17">
        <v>1</v>
      </c>
      <c r="E5" s="27"/>
      <c r="F5" s="19"/>
      <c r="G5" s="19"/>
      <c r="H5" s="19"/>
      <c r="I5" s="19"/>
      <c r="J5" s="19"/>
      <c r="K5" s="18"/>
    </row>
    <row r="6" spans="1:11" ht="17" thickBot="1" x14ac:dyDescent="0.25">
      <c r="A6" s="2" t="s">
        <v>39</v>
      </c>
      <c r="B6" s="1" t="s">
        <v>4</v>
      </c>
      <c r="C6" s="17">
        <v>3.2</v>
      </c>
      <c r="E6" s="27"/>
      <c r="F6" s="19"/>
      <c r="G6" s="19"/>
      <c r="H6" s="19"/>
      <c r="I6" s="19"/>
      <c r="J6" s="19"/>
      <c r="K6" s="18"/>
    </row>
    <row r="7" spans="1:11" ht="33" thickBot="1" x14ac:dyDescent="0.25">
      <c r="A7" s="34" t="s">
        <v>40</v>
      </c>
      <c r="B7" s="36" t="s">
        <v>5</v>
      </c>
      <c r="C7" s="35">
        <v>2</v>
      </c>
      <c r="E7" s="28" t="s">
        <v>72</v>
      </c>
      <c r="F7" s="19"/>
      <c r="G7" s="19"/>
      <c r="H7" s="19"/>
      <c r="I7" s="19"/>
      <c r="J7" s="19"/>
      <c r="K7" s="18"/>
    </row>
    <row r="8" spans="1:11" x14ac:dyDescent="0.2">
      <c r="A8" s="2" t="s">
        <v>7</v>
      </c>
      <c r="B8" s="9">
        <f>TAN(C7/C6)*10</f>
        <v>7.2148444099090447</v>
      </c>
      <c r="C8" s="1"/>
      <c r="E8" s="27"/>
      <c r="F8" s="19"/>
      <c r="G8" s="19"/>
      <c r="H8" s="19"/>
      <c r="I8" s="19"/>
      <c r="J8" s="19"/>
      <c r="K8" s="18"/>
    </row>
    <row r="9" spans="1:11" x14ac:dyDescent="0.2">
      <c r="A9" s="2" t="s">
        <v>8</v>
      </c>
      <c r="B9" s="9">
        <f>TAN(C5/C4)*10</f>
        <v>9.6817693496755908</v>
      </c>
      <c r="C9" s="1"/>
      <c r="E9" s="27"/>
      <c r="F9" s="19"/>
      <c r="G9" s="19"/>
      <c r="H9" s="19"/>
      <c r="I9" s="19"/>
      <c r="J9" s="19"/>
      <c r="K9" s="18"/>
    </row>
    <row r="10" spans="1:11" ht="2.25" customHeight="1" x14ac:dyDescent="0.2">
      <c r="C10" s="1"/>
      <c r="E10" s="27"/>
      <c r="F10" s="19"/>
      <c r="G10" s="19"/>
      <c r="H10" s="19"/>
      <c r="I10" s="19"/>
      <c r="J10" s="19"/>
      <c r="K10" s="18"/>
    </row>
    <row r="11" spans="1:11" x14ac:dyDescent="0.2">
      <c r="A11" s="49" t="s">
        <v>9</v>
      </c>
      <c r="C11" s="1"/>
      <c r="E11" s="27"/>
      <c r="F11" s="19"/>
      <c r="G11" s="19"/>
      <c r="H11" s="19"/>
      <c r="I11" s="19"/>
      <c r="J11" s="19"/>
      <c r="K11" s="18"/>
    </row>
    <row r="12" spans="1:11" x14ac:dyDescent="0.2">
      <c r="A12" s="50" t="s">
        <v>6</v>
      </c>
      <c r="C12" s="1"/>
    </row>
    <row r="13" spans="1:11" x14ac:dyDescent="0.2">
      <c r="A13" s="50" t="s">
        <v>77</v>
      </c>
      <c r="C13" s="1"/>
      <c r="K13" s="29"/>
    </row>
    <row r="14" spans="1:11" x14ac:dyDescent="0.2">
      <c r="A14" s="51" t="s">
        <v>78</v>
      </c>
      <c r="C14" s="1"/>
    </row>
    <row r="15" spans="1:11" ht="6" customHeight="1" x14ac:dyDescent="0.2">
      <c r="C15" s="1"/>
    </row>
    <row r="16" spans="1:11" x14ac:dyDescent="0.2">
      <c r="A16" s="27" t="s">
        <v>79</v>
      </c>
      <c r="B16" s="27"/>
      <c r="C16" s="44">
        <f>K4</f>
        <v>83.199999999999989</v>
      </c>
    </row>
    <row r="17" spans="1:6" ht="6" customHeight="1" x14ac:dyDescent="0.2">
      <c r="A17" s="27"/>
      <c r="B17" s="27"/>
      <c r="C17" s="27"/>
    </row>
    <row r="18" spans="1:6" ht="21" x14ac:dyDescent="0.25">
      <c r="A18" s="37" t="s">
        <v>10</v>
      </c>
      <c r="B18" s="19" t="s">
        <v>11</v>
      </c>
      <c r="C18" s="45">
        <f>B28/B29</f>
        <v>2.570040922514603</v>
      </c>
      <c r="E18" s="11" t="s">
        <v>33</v>
      </c>
      <c r="F18" s="12"/>
    </row>
    <row r="19" spans="1:6" x14ac:dyDescent="0.2">
      <c r="A19" s="27" t="s">
        <v>35</v>
      </c>
      <c r="B19" s="19" t="s">
        <v>12</v>
      </c>
      <c r="C19" s="46">
        <f>I4</f>
        <v>3.12</v>
      </c>
      <c r="E19" s="13" t="str">
        <f>E4</f>
        <v>Kitchen</v>
      </c>
      <c r="F19" s="15">
        <f>C18/100</f>
        <v>2.5700409225146031E-2</v>
      </c>
    </row>
    <row r="20" spans="1:6" ht="32" x14ac:dyDescent="0.2">
      <c r="A20" s="38" t="s">
        <v>13</v>
      </c>
      <c r="B20" s="39" t="s">
        <v>14</v>
      </c>
      <c r="C20" s="47">
        <f>C16</f>
        <v>83.199999999999989</v>
      </c>
    </row>
    <row r="21" spans="1:6" x14ac:dyDescent="0.2">
      <c r="A21" s="40" t="s">
        <v>21</v>
      </c>
      <c r="B21" s="41" t="s">
        <v>15</v>
      </c>
      <c r="C21" s="48">
        <v>0.6</v>
      </c>
    </row>
    <row r="22" spans="1:6" x14ac:dyDescent="0.2">
      <c r="A22" s="40" t="s">
        <v>17</v>
      </c>
      <c r="B22" s="41" t="s">
        <v>16</v>
      </c>
      <c r="C22" s="48">
        <v>1</v>
      </c>
    </row>
    <row r="23" spans="1:6" x14ac:dyDescent="0.2">
      <c r="A23" s="40" t="s">
        <v>19</v>
      </c>
      <c r="B23" s="41" t="s">
        <v>18</v>
      </c>
      <c r="C23" s="48">
        <v>0.6</v>
      </c>
    </row>
    <row r="24" spans="1:6" x14ac:dyDescent="0.2">
      <c r="A24" s="27" t="s">
        <v>0</v>
      </c>
      <c r="B24" s="19" t="s">
        <v>1</v>
      </c>
      <c r="C24" s="42">
        <f>C3</f>
        <v>73.103386240415361</v>
      </c>
    </row>
    <row r="26" spans="1:6" x14ac:dyDescent="0.2">
      <c r="A26" s="49" t="s">
        <v>9</v>
      </c>
    </row>
    <row r="27" spans="1:6" ht="19" x14ac:dyDescent="0.2">
      <c r="A27" s="51" t="s">
        <v>20</v>
      </c>
    </row>
    <row r="28" spans="1:6" ht="15" customHeight="1" x14ac:dyDescent="0.2">
      <c r="B28" s="7">
        <f>C19*C24*C23</f>
        <v>136.84953904205756</v>
      </c>
    </row>
    <row r="29" spans="1:6" ht="16.5" customHeight="1" x14ac:dyDescent="0.2">
      <c r="B29" s="7">
        <f>C20*(1-(C21*C21))</f>
        <v>53.24799999999999</v>
      </c>
    </row>
    <row r="30" spans="1:6" ht="6.75" customHeight="1" x14ac:dyDescent="0.2"/>
    <row r="31" spans="1:6" x14ac:dyDescent="0.2">
      <c r="A31" s="4" t="s">
        <v>22</v>
      </c>
    </row>
    <row r="32" spans="1:6" x14ac:dyDescent="0.2">
      <c r="A32" s="4" t="s">
        <v>23</v>
      </c>
    </row>
    <row r="33" spans="1:6" ht="48" x14ac:dyDescent="0.2">
      <c r="A33" s="5" t="s">
        <v>24</v>
      </c>
    </row>
    <row r="34" spans="1:6" ht="48" x14ac:dyDescent="0.2">
      <c r="A34" s="5" t="s">
        <v>25</v>
      </c>
    </row>
    <row r="35" spans="1:6" x14ac:dyDescent="0.2">
      <c r="A35" s="6" t="s">
        <v>26</v>
      </c>
    </row>
    <row r="37" spans="1:6" x14ac:dyDescent="0.2">
      <c r="A37" s="2" t="s">
        <v>80</v>
      </c>
    </row>
    <row r="38" spans="1:6" ht="21" x14ac:dyDescent="0.25">
      <c r="A38" s="3" t="s">
        <v>70</v>
      </c>
      <c r="B38" s="27"/>
      <c r="C38" s="27"/>
    </row>
    <row r="39" spans="1:6" x14ac:dyDescent="0.2">
      <c r="A39" s="30" t="s">
        <v>41</v>
      </c>
      <c r="B39" s="27"/>
      <c r="C39" s="27"/>
    </row>
    <row r="40" spans="1:6" ht="31.5" customHeight="1" x14ac:dyDescent="0.2">
      <c r="A40" s="102" t="s">
        <v>42</v>
      </c>
      <c r="B40" s="103"/>
      <c r="C40" s="103"/>
      <c r="D40" s="103"/>
      <c r="E40" s="103"/>
      <c r="F40" s="103"/>
    </row>
    <row r="41" spans="1:6" ht="3.75" customHeight="1" x14ac:dyDescent="0.2">
      <c r="B41" s="27"/>
      <c r="C41" s="27"/>
    </row>
    <row r="42" spans="1:6" x14ac:dyDescent="0.2">
      <c r="A42" s="31" t="s">
        <v>43</v>
      </c>
      <c r="B42" s="27"/>
      <c r="C42" s="27"/>
    </row>
    <row r="43" spans="1:6" ht="45" customHeight="1" x14ac:dyDescent="0.2">
      <c r="A43" s="102" t="s">
        <v>81</v>
      </c>
      <c r="B43" s="103"/>
      <c r="C43" s="103"/>
      <c r="D43" s="103"/>
      <c r="E43" s="103"/>
    </row>
    <row r="44" spans="1:6" ht="3" customHeight="1" x14ac:dyDescent="0.2"/>
    <row r="45" spans="1:6" x14ac:dyDescent="0.2">
      <c r="A45" s="30" t="s">
        <v>44</v>
      </c>
    </row>
    <row r="46" spans="1:6" ht="5.25" customHeight="1" x14ac:dyDescent="0.2"/>
    <row r="47" spans="1:6" ht="46.5" customHeight="1" x14ac:dyDescent="0.2">
      <c r="A47" s="102" t="s">
        <v>45</v>
      </c>
      <c r="B47" s="103"/>
      <c r="C47" s="103"/>
      <c r="D47" s="103"/>
      <c r="E47" s="103"/>
    </row>
    <row r="48" spans="1:6" ht="3" customHeight="1" x14ac:dyDescent="0.2"/>
    <row r="49" spans="1:1" x14ac:dyDescent="0.2">
      <c r="A49" s="2" t="s">
        <v>46</v>
      </c>
    </row>
    <row r="50" spans="1:1" ht="3.75" customHeight="1" x14ac:dyDescent="0.2"/>
    <row r="51" spans="1:1" x14ac:dyDescent="0.2">
      <c r="A51" s="31" t="s">
        <v>43</v>
      </c>
    </row>
    <row r="52" spans="1:1" x14ac:dyDescent="0.2">
      <c r="A52" s="31" t="s">
        <v>47</v>
      </c>
    </row>
    <row r="53" spans="1:1" x14ac:dyDescent="0.2">
      <c r="A53" s="52" t="s">
        <v>48</v>
      </c>
    </row>
    <row r="54" spans="1:1" x14ac:dyDescent="0.2">
      <c r="A54" s="31" t="s">
        <v>49</v>
      </c>
    </row>
    <row r="55" spans="1:1" x14ac:dyDescent="0.2">
      <c r="A55" s="31" t="s">
        <v>50</v>
      </c>
    </row>
    <row r="56" spans="1:1" x14ac:dyDescent="0.2">
      <c r="A56" s="31" t="s">
        <v>51</v>
      </c>
    </row>
    <row r="57" spans="1:1" ht="6.75" customHeight="1" x14ac:dyDescent="0.2"/>
    <row r="58" spans="1:1" x14ac:dyDescent="0.2">
      <c r="A58" s="52" t="s">
        <v>52</v>
      </c>
    </row>
    <row r="59" spans="1:1" x14ac:dyDescent="0.2">
      <c r="A59" s="31" t="s">
        <v>23</v>
      </c>
    </row>
    <row r="60" spans="1:1" x14ac:dyDescent="0.2">
      <c r="A60" s="31" t="s">
        <v>53</v>
      </c>
    </row>
    <row r="61" spans="1:1" ht="3.75" customHeight="1" x14ac:dyDescent="0.2"/>
    <row r="62" spans="1:1" x14ac:dyDescent="0.2">
      <c r="A62" s="31" t="s">
        <v>54</v>
      </c>
    </row>
    <row r="63" spans="1:1" ht="3.75" customHeight="1" x14ac:dyDescent="0.2"/>
    <row r="64" spans="1:1" x14ac:dyDescent="0.2">
      <c r="A64" s="31" t="s">
        <v>55</v>
      </c>
    </row>
    <row r="65" spans="1:5" x14ac:dyDescent="0.2">
      <c r="A65" s="31" t="s">
        <v>56</v>
      </c>
    </row>
    <row r="66" spans="1:5" x14ac:dyDescent="0.2">
      <c r="A66" s="31" t="s">
        <v>57</v>
      </c>
    </row>
    <row r="67" spans="1:5" x14ac:dyDescent="0.2">
      <c r="A67" s="31" t="s">
        <v>58</v>
      </c>
    </row>
    <row r="68" spans="1:5" x14ac:dyDescent="0.2">
      <c r="A68" s="31" t="s">
        <v>59</v>
      </c>
    </row>
    <row r="69" spans="1:5" ht="32.25" customHeight="1" x14ac:dyDescent="0.2">
      <c r="A69" s="102" t="s">
        <v>60</v>
      </c>
      <c r="B69" s="103"/>
      <c r="C69" s="103"/>
      <c r="D69" s="103"/>
      <c r="E69" s="103"/>
    </row>
    <row r="70" spans="1:5" ht="6" customHeight="1" x14ac:dyDescent="0.2"/>
    <row r="71" spans="1:5" x14ac:dyDescent="0.2">
      <c r="A71" s="30" t="s">
        <v>61</v>
      </c>
    </row>
    <row r="72" spans="1:5" ht="3.75" customHeight="1" x14ac:dyDescent="0.2"/>
    <row r="73" spans="1:5" ht="44.25" customHeight="1" x14ac:dyDescent="0.2">
      <c r="A73" s="102" t="s">
        <v>62</v>
      </c>
      <c r="B73" s="103"/>
      <c r="C73" s="103"/>
      <c r="D73" s="103"/>
      <c r="E73" s="103"/>
    </row>
    <row r="74" spans="1:5" ht="3" customHeight="1" x14ac:dyDescent="0.2"/>
    <row r="75" spans="1:5" x14ac:dyDescent="0.2">
      <c r="A75" s="30" t="s">
        <v>63</v>
      </c>
    </row>
    <row r="76" spans="1:5" ht="1.5" customHeight="1" x14ac:dyDescent="0.2"/>
    <row r="77" spans="1:5" ht="42" customHeight="1" x14ac:dyDescent="0.2">
      <c r="A77" s="102" t="s">
        <v>64</v>
      </c>
      <c r="B77" s="103"/>
      <c r="C77" s="103"/>
      <c r="D77" s="103"/>
      <c r="E77" s="103"/>
    </row>
    <row r="78" spans="1:5" ht="30.75" customHeight="1" x14ac:dyDescent="0.2">
      <c r="A78" s="102" t="s">
        <v>65</v>
      </c>
      <c r="B78" s="103"/>
      <c r="C78" s="103"/>
      <c r="D78" s="103"/>
      <c r="E78" s="103"/>
    </row>
    <row r="79" spans="1:5" ht="3.75" customHeight="1" x14ac:dyDescent="0.2"/>
    <row r="80" spans="1:5" ht="17" x14ac:dyDescent="0.2">
      <c r="A80" s="32" t="s">
        <v>66</v>
      </c>
    </row>
    <row r="81" spans="1:5" ht="3" customHeight="1" x14ac:dyDescent="0.2"/>
    <row r="82" spans="1:5" x14ac:dyDescent="0.2">
      <c r="A82" s="31" t="s">
        <v>43</v>
      </c>
    </row>
    <row r="83" spans="1:5" x14ac:dyDescent="0.2">
      <c r="A83" s="52" t="s">
        <v>67</v>
      </c>
    </row>
    <row r="84" spans="1:5" x14ac:dyDescent="0.2">
      <c r="A84" s="31" t="s">
        <v>68</v>
      </c>
    </row>
    <row r="85" spans="1:5" ht="3.75" customHeight="1" x14ac:dyDescent="0.2"/>
    <row r="86" spans="1:5" ht="47.25" customHeight="1" x14ac:dyDescent="0.2">
      <c r="A86" s="102" t="s">
        <v>69</v>
      </c>
      <c r="B86" s="103"/>
      <c r="C86" s="103"/>
      <c r="D86" s="103"/>
      <c r="E86" s="103"/>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dimension ref="A1:K86"/>
  <sheetViews>
    <sheetView showGridLines="0" tabSelected="1" workbookViewId="0">
      <selection activeCell="K4" sqref="K4"/>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62.797637484361715</v>
      </c>
      <c r="E3" s="58" t="s">
        <v>71</v>
      </c>
      <c r="F3" s="58" t="s">
        <v>28</v>
      </c>
      <c r="G3" s="58" t="s">
        <v>29</v>
      </c>
      <c r="H3" s="58" t="s">
        <v>30</v>
      </c>
      <c r="I3" s="58" t="s">
        <v>31</v>
      </c>
      <c r="J3" s="58" t="s">
        <v>36</v>
      </c>
      <c r="K3" s="58" t="s">
        <v>32</v>
      </c>
    </row>
    <row r="4" spans="1:11" ht="17" thickBot="1" x14ac:dyDescent="0.25">
      <c r="A4" s="53" t="s">
        <v>37</v>
      </c>
      <c r="B4" s="56" t="s">
        <v>2</v>
      </c>
      <c r="C4" s="94">
        <v>1.3</v>
      </c>
      <c r="E4" s="98" t="s">
        <v>89</v>
      </c>
      <c r="F4" s="96">
        <f>5*4</f>
        <v>20</v>
      </c>
      <c r="G4" s="96">
        <f>5*4</f>
        <v>20</v>
      </c>
      <c r="H4" s="96">
        <f>(5+5+4+4)*2.4</f>
        <v>43.199999999999996</v>
      </c>
      <c r="I4" s="96">
        <f>2.4*1.3</f>
        <v>3.12</v>
      </c>
      <c r="J4" s="97" t="s">
        <v>76</v>
      </c>
      <c r="K4" s="59">
        <f>SUM(F4:H4)</f>
        <v>83.199999999999989</v>
      </c>
    </row>
    <row r="5" spans="1:11" ht="17" thickBot="1" x14ac:dyDescent="0.25">
      <c r="A5" s="53" t="s">
        <v>38</v>
      </c>
      <c r="B5" s="56" t="s">
        <v>3</v>
      </c>
      <c r="C5" s="94">
        <v>2.5</v>
      </c>
      <c r="E5" s="60"/>
      <c r="F5" s="61"/>
      <c r="G5" s="61"/>
      <c r="H5" s="61"/>
      <c r="I5" s="61"/>
      <c r="J5" s="61"/>
      <c r="K5" s="62"/>
    </row>
    <row r="6" spans="1:11" ht="17" thickBot="1" x14ac:dyDescent="0.25">
      <c r="A6" s="53" t="s">
        <v>39</v>
      </c>
      <c r="B6" s="56" t="s">
        <v>4</v>
      </c>
      <c r="C6" s="94" t="s">
        <v>90</v>
      </c>
      <c r="E6" s="60"/>
      <c r="F6" s="61"/>
      <c r="G6" s="61"/>
      <c r="H6" s="61"/>
      <c r="I6" s="61"/>
      <c r="J6" s="61"/>
      <c r="K6" s="62"/>
    </row>
    <row r="7" spans="1:11" ht="33" thickBot="1" x14ac:dyDescent="0.25">
      <c r="A7" s="63" t="s">
        <v>40</v>
      </c>
      <c r="B7" s="64" t="s">
        <v>5</v>
      </c>
      <c r="C7" s="95">
        <v>20</v>
      </c>
      <c r="E7" s="65" t="s">
        <v>72</v>
      </c>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27.202362515638288</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83.199999999999989</v>
      </c>
    </row>
    <row r="17" spans="1:6" ht="6" customHeight="1" x14ac:dyDescent="0.2">
      <c r="A17" s="60"/>
      <c r="B17" s="60"/>
      <c r="C17" s="60"/>
    </row>
    <row r="18" spans="1:6" ht="21" x14ac:dyDescent="0.25">
      <c r="A18" s="72" t="s">
        <v>10</v>
      </c>
      <c r="B18" s="61" t="s">
        <v>11</v>
      </c>
      <c r="C18" s="73">
        <f>B28/B29</f>
        <v>1.8839291245308516</v>
      </c>
      <c r="E18" s="74" t="s">
        <v>33</v>
      </c>
      <c r="F18" s="75"/>
    </row>
    <row r="19" spans="1:6" x14ac:dyDescent="0.2">
      <c r="A19" s="60" t="s">
        <v>35</v>
      </c>
      <c r="B19" s="61" t="s">
        <v>12</v>
      </c>
      <c r="C19" s="76">
        <f>I4</f>
        <v>3.12</v>
      </c>
      <c r="E19" s="77" t="str">
        <f>E4</f>
        <v>Living room</v>
      </c>
      <c r="F19" s="101">
        <f>C18/100</f>
        <v>1.8839291245308518E-2</v>
      </c>
    </row>
    <row r="20" spans="1:6" ht="32" x14ac:dyDescent="0.2">
      <c r="A20" s="79" t="s">
        <v>13</v>
      </c>
      <c r="B20" s="80" t="s">
        <v>14</v>
      </c>
      <c r="C20" s="81">
        <f>C16</f>
        <v>83.199999999999989</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62.797637484361715</v>
      </c>
    </row>
    <row r="26" spans="1:6" x14ac:dyDescent="0.2">
      <c r="A26" s="67" t="s">
        <v>9</v>
      </c>
    </row>
    <row r="27" spans="1:6" ht="19" x14ac:dyDescent="0.2">
      <c r="A27" s="70" t="s">
        <v>20</v>
      </c>
    </row>
    <row r="28" spans="1:6" ht="15" customHeight="1" x14ac:dyDescent="0.2">
      <c r="B28" s="86">
        <f>C22*C19*C24*C23</f>
        <v>117.55717737072513</v>
      </c>
    </row>
    <row r="29" spans="1:6" ht="16.5" customHeight="1" x14ac:dyDescent="0.2">
      <c r="B29" s="86">
        <f>C20*(1-(C21*C21))</f>
        <v>62.399999999999991</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73:E73"/>
    <mergeCell ref="A69:E69"/>
  </mergeCells>
  <pageMargins left="0.75" right="0.75" top="1" bottom="1" header="0.5" footer="0.5"/>
  <pageSetup paperSize="9" orientation="portrait"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83</v>
      </c>
      <c r="F4" s="8">
        <v>0</v>
      </c>
      <c r="G4" s="8">
        <v>0</v>
      </c>
      <c r="H4" s="8">
        <v>0</v>
      </c>
      <c r="I4" s="8">
        <v>0</v>
      </c>
      <c r="J4" s="16"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v>0</v>
      </c>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1</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84</v>
      </c>
      <c r="F4" s="96">
        <v>0</v>
      </c>
      <c r="G4" s="96">
        <v>0</v>
      </c>
      <c r="H4" s="96">
        <v>0</v>
      </c>
      <c r="I4" s="96">
        <v>0</v>
      </c>
      <c r="J4" s="97"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2</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85</v>
      </c>
      <c r="F4" s="96">
        <v>0</v>
      </c>
      <c r="G4" s="96">
        <v>0</v>
      </c>
      <c r="H4" s="96">
        <v>0</v>
      </c>
      <c r="I4" s="96">
        <v>0</v>
      </c>
      <c r="J4" s="97"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3</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86</v>
      </c>
      <c r="F4" s="96">
        <v>0</v>
      </c>
      <c r="G4" s="96">
        <v>0</v>
      </c>
      <c r="H4" s="96">
        <v>0</v>
      </c>
      <c r="I4" s="96">
        <v>0</v>
      </c>
      <c r="J4" s="97"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4</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87</v>
      </c>
      <c r="F4" s="96">
        <v>0</v>
      </c>
      <c r="G4" s="96">
        <v>0</v>
      </c>
      <c r="H4" s="96">
        <v>0</v>
      </c>
      <c r="I4" s="96">
        <v>0</v>
      </c>
      <c r="J4" s="97"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5</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showGridLines="0" workbookViewId="0">
      <selection activeCell="K5" sqref="K5"/>
    </sheetView>
  </sheetViews>
  <sheetFormatPr baseColWidth="10" defaultColWidth="11" defaultRowHeight="16" x14ac:dyDescent="0.2"/>
  <cols>
    <col min="1" max="1" width="46.5" style="53" customWidth="1"/>
    <col min="2" max="2" width="7.33203125" style="53" customWidth="1"/>
    <col min="3" max="3" width="8" style="53" customWidth="1"/>
    <col min="4" max="4" width="11" style="53"/>
    <col min="5" max="5" width="18.5" style="53" customWidth="1"/>
    <col min="6" max="6" width="18.83203125" style="53" customWidth="1"/>
    <col min="7" max="7" width="15.33203125" style="53" customWidth="1"/>
    <col min="8" max="9" width="11" style="53"/>
    <col min="10" max="10" width="16.5" style="53" customWidth="1"/>
    <col min="11" max="11" width="11" style="53"/>
    <col min="12" max="12" width="155" style="53" customWidth="1"/>
    <col min="13" max="16384" width="11" style="53"/>
  </cols>
  <sheetData>
    <row r="1" spans="1:11" ht="26" x14ac:dyDescent="0.3">
      <c r="A1" s="107" t="s">
        <v>34</v>
      </c>
      <c r="B1" s="107"/>
      <c r="C1" s="107"/>
      <c r="D1" s="107"/>
      <c r="E1" s="107"/>
      <c r="F1" s="107"/>
      <c r="G1" s="107"/>
      <c r="H1" s="107"/>
      <c r="I1" s="107"/>
      <c r="J1" s="107"/>
      <c r="K1" s="107"/>
    </row>
    <row r="2" spans="1:11" ht="53" customHeight="1" x14ac:dyDescent="0.2">
      <c r="B2" s="54"/>
    </row>
    <row r="3" spans="1:11" ht="22" thickBot="1" x14ac:dyDescent="0.3">
      <c r="A3" s="55" t="s">
        <v>0</v>
      </c>
      <c r="B3" s="56" t="s">
        <v>1</v>
      </c>
      <c r="C3" s="57">
        <f>90-B8-B9</f>
        <v>90</v>
      </c>
      <c r="E3" s="58" t="s">
        <v>71</v>
      </c>
      <c r="F3" s="58" t="s">
        <v>28</v>
      </c>
      <c r="G3" s="58" t="s">
        <v>29</v>
      </c>
      <c r="H3" s="58" t="s">
        <v>30</v>
      </c>
      <c r="I3" s="58" t="s">
        <v>31</v>
      </c>
      <c r="J3" s="58" t="s">
        <v>36</v>
      </c>
      <c r="K3" s="58" t="s">
        <v>32</v>
      </c>
    </row>
    <row r="4" spans="1:11" ht="17" thickBot="1" x14ac:dyDescent="0.25">
      <c r="A4" s="53" t="s">
        <v>37</v>
      </c>
      <c r="B4" s="56" t="s">
        <v>2</v>
      </c>
      <c r="C4" s="94">
        <v>0</v>
      </c>
      <c r="E4" s="98" t="s">
        <v>88</v>
      </c>
      <c r="F4" s="96">
        <v>0</v>
      </c>
      <c r="G4" s="96">
        <v>0</v>
      </c>
      <c r="H4" s="96">
        <v>0</v>
      </c>
      <c r="I4" s="96">
        <v>0</v>
      </c>
      <c r="J4" s="97" t="s">
        <v>82</v>
      </c>
      <c r="K4" s="59">
        <f>SUM(F4:H4)</f>
        <v>0</v>
      </c>
    </row>
    <row r="5" spans="1:11" ht="17" thickBot="1" x14ac:dyDescent="0.25">
      <c r="A5" s="53" t="s">
        <v>38</v>
      </c>
      <c r="B5" s="56" t="s">
        <v>3</v>
      </c>
      <c r="C5" s="94">
        <v>0</v>
      </c>
      <c r="E5" s="60"/>
      <c r="F5" s="61"/>
      <c r="G5" s="61"/>
      <c r="H5" s="61"/>
      <c r="I5" s="61"/>
      <c r="J5" s="61"/>
      <c r="K5" s="62"/>
    </row>
    <row r="6" spans="1:11" ht="17" thickBot="1" x14ac:dyDescent="0.25">
      <c r="A6" s="53" t="s">
        <v>39</v>
      </c>
      <c r="B6" s="56" t="s">
        <v>4</v>
      </c>
      <c r="C6" s="94">
        <v>0</v>
      </c>
      <c r="E6" s="60"/>
      <c r="F6" s="61"/>
      <c r="G6" s="61"/>
      <c r="H6" s="61"/>
      <c r="I6" s="61"/>
      <c r="J6" s="61"/>
      <c r="K6" s="62"/>
    </row>
    <row r="7" spans="1:11" ht="33" thickBot="1" x14ac:dyDescent="0.25">
      <c r="A7" s="63" t="s">
        <v>40</v>
      </c>
      <c r="B7" s="64" t="s">
        <v>5</v>
      </c>
      <c r="C7" s="95">
        <v>0</v>
      </c>
      <c r="E7" s="65"/>
      <c r="F7" s="61"/>
      <c r="G7" s="61"/>
      <c r="H7" s="61"/>
      <c r="I7" s="61"/>
      <c r="J7" s="61"/>
      <c r="K7" s="62"/>
    </row>
    <row r="8" spans="1:11" x14ac:dyDescent="0.2">
      <c r="A8" s="53" t="s">
        <v>7</v>
      </c>
      <c r="B8" s="66">
        <f>IFERROR(ABS(TAN(C7/C6)*10),0)</f>
        <v>0</v>
      </c>
      <c r="C8" s="56"/>
      <c r="E8" s="60"/>
      <c r="F8" s="61"/>
      <c r="G8" s="61"/>
      <c r="H8" s="61"/>
      <c r="I8" s="61"/>
      <c r="J8" s="61"/>
      <c r="K8" s="62"/>
    </row>
    <row r="9" spans="1:11" x14ac:dyDescent="0.2">
      <c r="A9" s="53" t="s">
        <v>8</v>
      </c>
      <c r="B9" s="66">
        <f>IFERROR(ABS(TAN(C5/C4)*10),0)</f>
        <v>0</v>
      </c>
      <c r="C9" s="56"/>
      <c r="E9" s="60"/>
      <c r="F9" s="61"/>
      <c r="G9" s="61"/>
      <c r="H9" s="61"/>
      <c r="I9" s="61"/>
      <c r="J9" s="61"/>
      <c r="K9" s="62"/>
    </row>
    <row r="10" spans="1:11" ht="2.25" customHeight="1" x14ac:dyDescent="0.2">
      <c r="C10" s="56"/>
      <c r="E10" s="60"/>
      <c r="F10" s="61"/>
      <c r="G10" s="61"/>
      <c r="H10" s="61"/>
      <c r="I10" s="61"/>
      <c r="J10" s="61"/>
      <c r="K10" s="62"/>
    </row>
    <row r="11" spans="1:11" x14ac:dyDescent="0.2">
      <c r="A11" s="67" t="s">
        <v>9</v>
      </c>
      <c r="C11" s="56"/>
      <c r="E11" s="60"/>
      <c r="F11" s="61"/>
      <c r="G11" s="61"/>
      <c r="H11" s="61"/>
      <c r="I11" s="61"/>
      <c r="J11" s="61"/>
      <c r="K11" s="62"/>
    </row>
    <row r="12" spans="1:11" x14ac:dyDescent="0.2">
      <c r="A12" s="68" t="s">
        <v>6</v>
      </c>
      <c r="C12" s="56"/>
    </row>
    <row r="13" spans="1:11" x14ac:dyDescent="0.2">
      <c r="A13" s="68" t="s">
        <v>77</v>
      </c>
      <c r="C13" s="56"/>
      <c r="K13" s="69"/>
    </row>
    <row r="14" spans="1:11" x14ac:dyDescent="0.2">
      <c r="A14" s="70" t="s">
        <v>78</v>
      </c>
      <c r="C14" s="56"/>
    </row>
    <row r="15" spans="1:11" ht="6" customHeight="1" x14ac:dyDescent="0.2">
      <c r="C15" s="56"/>
    </row>
    <row r="16" spans="1:11" x14ac:dyDescent="0.2">
      <c r="A16" s="60" t="s">
        <v>79</v>
      </c>
      <c r="B16" s="60"/>
      <c r="C16" s="71">
        <f>K4</f>
        <v>0</v>
      </c>
    </row>
    <row r="17" spans="1:6" ht="6" customHeight="1" x14ac:dyDescent="0.2">
      <c r="A17" s="60"/>
      <c r="B17" s="60"/>
      <c r="C17" s="60"/>
    </row>
    <row r="18" spans="1:6" ht="21" x14ac:dyDescent="0.25">
      <c r="A18" s="72" t="s">
        <v>10</v>
      </c>
      <c r="B18" s="61" t="s">
        <v>11</v>
      </c>
      <c r="C18" s="73">
        <f>IFERROR(B28/B29,0)</f>
        <v>0</v>
      </c>
      <c r="E18" s="74" t="s">
        <v>33</v>
      </c>
      <c r="F18" s="75"/>
    </row>
    <row r="19" spans="1:6" x14ac:dyDescent="0.2">
      <c r="A19" s="60" t="s">
        <v>35</v>
      </c>
      <c r="B19" s="61" t="s">
        <v>12</v>
      </c>
      <c r="C19" s="76">
        <f>I4</f>
        <v>0</v>
      </c>
      <c r="E19" s="77" t="str">
        <f>E4</f>
        <v>room 6</v>
      </c>
      <c r="F19" s="78">
        <f>C18/100</f>
        <v>0</v>
      </c>
    </row>
    <row r="20" spans="1:6" ht="32" x14ac:dyDescent="0.2">
      <c r="A20" s="79" t="s">
        <v>13</v>
      </c>
      <c r="B20" s="80" t="s">
        <v>14</v>
      </c>
      <c r="C20" s="81">
        <f>C16</f>
        <v>0</v>
      </c>
    </row>
    <row r="21" spans="1:6" x14ac:dyDescent="0.2">
      <c r="A21" s="82" t="s">
        <v>21</v>
      </c>
      <c r="B21" s="83" t="s">
        <v>15</v>
      </c>
      <c r="C21" s="84">
        <v>0.5</v>
      </c>
    </row>
    <row r="22" spans="1:6" x14ac:dyDescent="0.2">
      <c r="A22" s="82" t="s">
        <v>17</v>
      </c>
      <c r="B22" s="83" t="s">
        <v>16</v>
      </c>
      <c r="C22" s="84">
        <v>1</v>
      </c>
    </row>
    <row r="23" spans="1:6" x14ac:dyDescent="0.2">
      <c r="A23" s="82" t="s">
        <v>19</v>
      </c>
      <c r="B23" s="83" t="s">
        <v>18</v>
      </c>
      <c r="C23" s="84">
        <v>0.6</v>
      </c>
    </row>
    <row r="24" spans="1:6" x14ac:dyDescent="0.2">
      <c r="A24" s="60" t="s">
        <v>0</v>
      </c>
      <c r="B24" s="61" t="s">
        <v>1</v>
      </c>
      <c r="C24" s="85">
        <f>C3</f>
        <v>90</v>
      </c>
    </row>
    <row r="26" spans="1:6" x14ac:dyDescent="0.2">
      <c r="A26" s="67" t="s">
        <v>9</v>
      </c>
    </row>
    <row r="27" spans="1:6" ht="19" x14ac:dyDescent="0.2">
      <c r="A27" s="70" t="s">
        <v>20</v>
      </c>
    </row>
    <row r="28" spans="1:6" ht="15" hidden="1" customHeight="1" x14ac:dyDescent="0.2">
      <c r="B28" s="86">
        <f>C22*C19*C24*C23</f>
        <v>0</v>
      </c>
    </row>
    <row r="29" spans="1:6" ht="16.5" hidden="1" customHeight="1" x14ac:dyDescent="0.2">
      <c r="B29" s="86">
        <f>C20*(1-(C21*C21))</f>
        <v>0</v>
      </c>
    </row>
    <row r="30" spans="1:6" ht="6.75" customHeight="1" x14ac:dyDescent="0.2"/>
    <row r="31" spans="1:6" x14ac:dyDescent="0.2">
      <c r="A31" s="87" t="s">
        <v>22</v>
      </c>
    </row>
    <row r="32" spans="1:6" x14ac:dyDescent="0.2">
      <c r="A32" s="87" t="s">
        <v>23</v>
      </c>
    </row>
    <row r="33" spans="1:6" ht="48" x14ac:dyDescent="0.2">
      <c r="A33" s="88" t="s">
        <v>24</v>
      </c>
    </row>
    <row r="34" spans="1:6" ht="48" x14ac:dyDescent="0.2">
      <c r="A34" s="88" t="s">
        <v>25</v>
      </c>
    </row>
    <row r="35" spans="1:6" x14ac:dyDescent="0.2">
      <c r="A35" s="89" t="s">
        <v>26</v>
      </c>
    </row>
    <row r="37" spans="1:6" x14ac:dyDescent="0.2">
      <c r="A37" s="53" t="s">
        <v>80</v>
      </c>
    </row>
    <row r="38" spans="1:6" ht="21" x14ac:dyDescent="0.25">
      <c r="A38" s="55" t="s">
        <v>70</v>
      </c>
      <c r="B38" s="60"/>
      <c r="C38" s="60"/>
    </row>
    <row r="39" spans="1:6" x14ac:dyDescent="0.2">
      <c r="A39" s="90" t="s">
        <v>41</v>
      </c>
      <c r="B39" s="60"/>
      <c r="C39" s="60"/>
    </row>
    <row r="40" spans="1:6" ht="31.5" customHeight="1" x14ac:dyDescent="0.2">
      <c r="A40" s="105" t="s">
        <v>42</v>
      </c>
      <c r="B40" s="106"/>
      <c r="C40" s="106"/>
      <c r="D40" s="106"/>
      <c r="E40" s="106"/>
      <c r="F40" s="106"/>
    </row>
    <row r="41" spans="1:6" ht="3.75" customHeight="1" x14ac:dyDescent="0.2">
      <c r="B41" s="60"/>
      <c r="C41" s="60"/>
    </row>
    <row r="42" spans="1:6" x14ac:dyDescent="0.2">
      <c r="A42" s="91" t="s">
        <v>43</v>
      </c>
      <c r="B42" s="60"/>
      <c r="C42" s="60"/>
    </row>
    <row r="43" spans="1:6" ht="45" customHeight="1" x14ac:dyDescent="0.2">
      <c r="A43" s="105" t="s">
        <v>81</v>
      </c>
      <c r="B43" s="106"/>
      <c r="C43" s="106"/>
      <c r="D43" s="106"/>
      <c r="E43" s="106"/>
    </row>
    <row r="44" spans="1:6" ht="3" customHeight="1" x14ac:dyDescent="0.2"/>
    <row r="45" spans="1:6" x14ac:dyDescent="0.2">
      <c r="A45" s="90" t="s">
        <v>44</v>
      </c>
    </row>
    <row r="46" spans="1:6" ht="5.25" customHeight="1" x14ac:dyDescent="0.2"/>
    <row r="47" spans="1:6" ht="46.5" customHeight="1" x14ac:dyDescent="0.2">
      <c r="A47" s="105" t="s">
        <v>45</v>
      </c>
      <c r="B47" s="106"/>
      <c r="C47" s="106"/>
      <c r="D47" s="106"/>
      <c r="E47" s="106"/>
    </row>
    <row r="48" spans="1:6" ht="3" customHeight="1" x14ac:dyDescent="0.2"/>
    <row r="49" spans="1:1" x14ac:dyDescent="0.2">
      <c r="A49" s="53" t="s">
        <v>46</v>
      </c>
    </row>
    <row r="50" spans="1:1" ht="3.75" customHeight="1" x14ac:dyDescent="0.2"/>
    <row r="51" spans="1:1" x14ac:dyDescent="0.2">
      <c r="A51" s="91" t="s">
        <v>43</v>
      </c>
    </row>
    <row r="52" spans="1:1" x14ac:dyDescent="0.2">
      <c r="A52" s="91" t="s">
        <v>47</v>
      </c>
    </row>
    <row r="53" spans="1:1" x14ac:dyDescent="0.2">
      <c r="A53" s="92" t="s">
        <v>48</v>
      </c>
    </row>
    <row r="54" spans="1:1" x14ac:dyDescent="0.2">
      <c r="A54" s="91" t="s">
        <v>49</v>
      </c>
    </row>
    <row r="55" spans="1:1" x14ac:dyDescent="0.2">
      <c r="A55" s="91" t="s">
        <v>50</v>
      </c>
    </row>
    <row r="56" spans="1:1" x14ac:dyDescent="0.2">
      <c r="A56" s="91" t="s">
        <v>51</v>
      </c>
    </row>
    <row r="57" spans="1:1" ht="6.75" customHeight="1" x14ac:dyDescent="0.2"/>
    <row r="58" spans="1:1" x14ac:dyDescent="0.2">
      <c r="A58" s="92" t="s">
        <v>52</v>
      </c>
    </row>
    <row r="59" spans="1:1" x14ac:dyDescent="0.2">
      <c r="A59" s="91" t="s">
        <v>23</v>
      </c>
    </row>
    <row r="60" spans="1:1" x14ac:dyDescent="0.2">
      <c r="A60" s="91" t="s">
        <v>53</v>
      </c>
    </row>
    <row r="61" spans="1:1" ht="3.75" customHeight="1" x14ac:dyDescent="0.2"/>
    <row r="62" spans="1:1" x14ac:dyDescent="0.2">
      <c r="A62" s="91" t="s">
        <v>54</v>
      </c>
    </row>
    <row r="63" spans="1:1" ht="3.75" customHeight="1" x14ac:dyDescent="0.2"/>
    <row r="64" spans="1:1" x14ac:dyDescent="0.2">
      <c r="A64" s="91" t="s">
        <v>55</v>
      </c>
    </row>
    <row r="65" spans="1:5" x14ac:dyDescent="0.2">
      <c r="A65" s="91" t="s">
        <v>56</v>
      </c>
    </row>
    <row r="66" spans="1:5" x14ac:dyDescent="0.2">
      <c r="A66" s="91" t="s">
        <v>57</v>
      </c>
    </row>
    <row r="67" spans="1:5" x14ac:dyDescent="0.2">
      <c r="A67" s="91" t="s">
        <v>58</v>
      </c>
    </row>
    <row r="68" spans="1:5" x14ac:dyDescent="0.2">
      <c r="A68" s="91" t="s">
        <v>59</v>
      </c>
    </row>
    <row r="69" spans="1:5" ht="32.25" customHeight="1" x14ac:dyDescent="0.2">
      <c r="A69" s="105" t="s">
        <v>60</v>
      </c>
      <c r="B69" s="106"/>
      <c r="C69" s="106"/>
      <c r="D69" s="106"/>
      <c r="E69" s="106"/>
    </row>
    <row r="70" spans="1:5" ht="6" customHeight="1" x14ac:dyDescent="0.2"/>
    <row r="71" spans="1:5" x14ac:dyDescent="0.2">
      <c r="A71" s="90" t="s">
        <v>61</v>
      </c>
    </row>
    <row r="72" spans="1:5" ht="3.75" customHeight="1" x14ac:dyDescent="0.2"/>
    <row r="73" spans="1:5" ht="44.25" customHeight="1" x14ac:dyDescent="0.2">
      <c r="A73" s="105" t="s">
        <v>62</v>
      </c>
      <c r="B73" s="106"/>
      <c r="C73" s="106"/>
      <c r="D73" s="106"/>
      <c r="E73" s="106"/>
    </row>
    <row r="74" spans="1:5" ht="3" customHeight="1" x14ac:dyDescent="0.2"/>
    <row r="75" spans="1:5" x14ac:dyDescent="0.2">
      <c r="A75" s="90" t="s">
        <v>63</v>
      </c>
    </row>
    <row r="76" spans="1:5" ht="1.5" customHeight="1" x14ac:dyDescent="0.2"/>
    <row r="77" spans="1:5" ht="42" customHeight="1" x14ac:dyDescent="0.2">
      <c r="A77" s="105" t="s">
        <v>64</v>
      </c>
      <c r="B77" s="106"/>
      <c r="C77" s="106"/>
      <c r="D77" s="106"/>
      <c r="E77" s="106"/>
    </row>
    <row r="78" spans="1:5" ht="30.75" customHeight="1" x14ac:dyDescent="0.2">
      <c r="A78" s="105" t="s">
        <v>65</v>
      </c>
      <c r="B78" s="106"/>
      <c r="C78" s="106"/>
      <c r="D78" s="106"/>
      <c r="E78" s="106"/>
    </row>
    <row r="79" spans="1:5" ht="3.75" customHeight="1" x14ac:dyDescent="0.2"/>
    <row r="80" spans="1:5" ht="17" x14ac:dyDescent="0.2">
      <c r="A80" s="93" t="s">
        <v>66</v>
      </c>
    </row>
    <row r="81" spans="1:5" ht="3" customHeight="1" x14ac:dyDescent="0.2"/>
    <row r="82" spans="1:5" x14ac:dyDescent="0.2">
      <c r="A82" s="91" t="s">
        <v>43</v>
      </c>
    </row>
    <row r="83" spans="1:5" x14ac:dyDescent="0.2">
      <c r="A83" s="92" t="s">
        <v>67</v>
      </c>
    </row>
    <row r="84" spans="1:5" x14ac:dyDescent="0.2">
      <c r="A84" s="91" t="s">
        <v>68</v>
      </c>
    </row>
    <row r="85" spans="1:5" ht="3.75" customHeight="1" x14ac:dyDescent="0.2"/>
    <row r="86" spans="1:5" ht="47.25" customHeight="1" x14ac:dyDescent="0.2">
      <c r="A86" s="105" t="s">
        <v>69</v>
      </c>
      <c r="B86" s="106"/>
      <c r="C86" s="106"/>
      <c r="D86" s="106"/>
      <c r="E86" s="106"/>
    </row>
  </sheetData>
  <mergeCells count="9">
    <mergeCell ref="A77:E77"/>
    <mergeCell ref="A78:E78"/>
    <mergeCell ref="A86:E86"/>
    <mergeCell ref="A1:K1"/>
    <mergeCell ref="A40:F40"/>
    <mergeCell ref="A43:E43"/>
    <mergeCell ref="A47:E47"/>
    <mergeCell ref="A69:E69"/>
    <mergeCell ref="A73:E73"/>
  </mergeCells>
  <pageMargins left="0.75" right="0.75" top="1" bottom="1" header="0.5" footer="0.5"/>
  <pageSetup paperSize="9" orientation="portrait" horizontalDpi="4294967292" verticalDpi="4294967292"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election activeCell="F5" sqref="F5"/>
    </sheetView>
  </sheetViews>
  <sheetFormatPr baseColWidth="10" defaultColWidth="11" defaultRowHeight="16" x14ac:dyDescent="0.2"/>
  <cols>
    <col min="1" max="1" width="17.1640625" style="23" customWidth="1"/>
    <col min="2" max="2" width="45.1640625" customWidth="1"/>
    <col min="3" max="3" width="26.6640625" customWidth="1"/>
  </cols>
  <sheetData>
    <row r="1" spans="2:3" ht="77" customHeight="1" thickBot="1" x14ac:dyDescent="0.25">
      <c r="B1" s="25" t="s">
        <v>75</v>
      </c>
    </row>
    <row r="2" spans="2:3" ht="66" customHeight="1" x14ac:dyDescent="0.2">
      <c r="B2" s="20" t="s">
        <v>73</v>
      </c>
      <c r="C2" s="24" t="s">
        <v>74</v>
      </c>
    </row>
    <row r="3" spans="2:3" ht="39" x14ac:dyDescent="0.2">
      <c r="B3" s="21" t="str">
        <f>'Room 1'!E4</f>
        <v>room 1</v>
      </c>
      <c r="C3" s="99">
        <f>'Room 1'!F19</f>
        <v>0</v>
      </c>
    </row>
    <row r="4" spans="2:3" ht="39" x14ac:dyDescent="0.2">
      <c r="B4" s="21" t="str">
        <f>'Room 2'!E4</f>
        <v>room 2</v>
      </c>
      <c r="C4" s="99">
        <f>'Room 2'!F19</f>
        <v>0</v>
      </c>
    </row>
    <row r="5" spans="2:3" ht="39" x14ac:dyDescent="0.2">
      <c r="B5" s="21" t="str">
        <f>'Room 3'!E4</f>
        <v>room 3</v>
      </c>
      <c r="C5" s="99">
        <f>'Room 3'!F19</f>
        <v>0</v>
      </c>
    </row>
    <row r="6" spans="2:3" ht="39" x14ac:dyDescent="0.2">
      <c r="B6" s="21" t="str">
        <f>'Room 4'!E4</f>
        <v>room 4</v>
      </c>
      <c r="C6" s="99">
        <f>'Room 4'!F19</f>
        <v>0</v>
      </c>
    </row>
    <row r="7" spans="2:3" ht="39" x14ac:dyDescent="0.2">
      <c r="B7" s="21" t="str">
        <f>'Room 5'!E4</f>
        <v>room 5</v>
      </c>
      <c r="C7" s="99">
        <f>'Room 5'!F19</f>
        <v>0</v>
      </c>
    </row>
    <row r="8" spans="2:3" ht="40" thickBot="1" x14ac:dyDescent="0.25">
      <c r="B8" s="22" t="str">
        <f>'Room 6'!E4</f>
        <v>room 6</v>
      </c>
      <c r="C8" s="100">
        <f>'Room 6'!F19</f>
        <v>0</v>
      </c>
    </row>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Example (2)</vt:lpstr>
      <vt:lpstr>Example</vt:lpstr>
      <vt:lpstr>Room 1</vt:lpstr>
      <vt:lpstr>Room 2</vt:lpstr>
      <vt:lpstr>Room 3</vt:lpstr>
      <vt:lpstr>Room 4</vt:lpstr>
      <vt:lpstr>Room 5</vt:lpstr>
      <vt:lpstr>Room 6</vt:lpstr>
      <vt:lpstr>Summary of DF by room</vt:lpstr>
    </vt:vector>
  </TitlesOfParts>
  <Company>GIFSC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Neoma Lira</dc:creator>
  <cp:lastModifiedBy>Microsoft Office User</cp:lastModifiedBy>
  <dcterms:created xsi:type="dcterms:W3CDTF">2015-03-31T08:38:04Z</dcterms:created>
  <dcterms:modified xsi:type="dcterms:W3CDTF">2017-09-26T09:23:31Z</dcterms:modified>
</cp:coreProperties>
</file>