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t\IGBC Dropbox\IGBC's shared workspace\IGBC\Task Groups\EU Taxonomy Working Group\02 Irish Group\"/>
    </mc:Choice>
  </mc:AlternateContent>
  <xr:revisionPtr revIDLastSave="0" documentId="13_ncr:1_{C147A0C1-DA34-4E24-A344-B645112948D4}" xr6:coauthVersionLast="47" xr6:coauthVersionMax="47" xr10:uidLastSave="{00000000-0000-0000-0000-000000000000}"/>
  <bookViews>
    <workbookView xWindow="28680" yWindow="-120" windowWidth="29040" windowHeight="15720" xr2:uid="{F559AB87-D563-4071-934D-6FCEC79F8344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M13" i="1" s="1"/>
  <c r="E14" i="1"/>
  <c r="L6" i="1"/>
  <c r="L7" i="1"/>
  <c r="L8" i="1"/>
  <c r="L9" i="1"/>
  <c r="L10" i="1"/>
  <c r="L11" i="1"/>
  <c r="L12" i="1"/>
  <c r="L13" i="1"/>
  <c r="L5" i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5" i="1"/>
  <c r="M5" i="1" s="1"/>
  <c r="M14" i="1" l="1"/>
  <c r="C18" i="1" s="1"/>
  <c r="D18" i="1" s="1"/>
  <c r="D17" i="1"/>
  <c r="C17" i="1"/>
  <c r="L14" i="1"/>
  <c r="C19" i="1" l="1"/>
  <c r="D19" i="1"/>
  <c r="C21" i="1" s="1"/>
</calcChain>
</file>

<file path=xl/sharedStrings.xml><?xml version="1.0" encoding="utf-8"?>
<sst xmlns="http://schemas.openxmlformats.org/spreadsheetml/2006/main" count="55" uniqueCount="45">
  <si>
    <t>Category</t>
  </si>
  <si>
    <t>RER</t>
  </si>
  <si>
    <t>NZEB threshold
Primary Energy Demand (kWh/m2)</t>
  </si>
  <si>
    <t>Actual Primary Energy Demand (kWh/m2)</t>
  </si>
  <si>
    <t>NZEB threshold
Total Primary Energy Demand (kWh)</t>
  </si>
  <si>
    <t>Total Actual Primary Energy Demand (kWh)</t>
  </si>
  <si>
    <t>Unit reference</t>
  </si>
  <si>
    <t>Apartment 1</t>
  </si>
  <si>
    <t>Apartment 2</t>
  </si>
  <si>
    <t>Apartment 3</t>
  </si>
  <si>
    <t>Apartment 4</t>
  </si>
  <si>
    <t>Apartment 5</t>
  </si>
  <si>
    <t>Apartment 6</t>
  </si>
  <si>
    <t>Apartment 7</t>
  </si>
  <si>
    <t>Apartment 8</t>
  </si>
  <si>
    <t>Landlord area</t>
  </si>
  <si>
    <t>DEAP</t>
  </si>
  <si>
    <t>NEAP</t>
  </si>
  <si>
    <t>Select here</t>
  </si>
  <si>
    <t>Floor area (m2)</t>
  </si>
  <si>
    <t>Yes</t>
  </si>
  <si>
    <t>No</t>
  </si>
  <si>
    <t>Total Floor Area (m2)</t>
  </si>
  <si>
    <t>Does this building have a 10% reduction on NZEB?</t>
  </si>
  <si>
    <t>NZEB MPEPC threshold</t>
  </si>
  <si>
    <t>NZEB RER threshold</t>
  </si>
  <si>
    <t>EPC</t>
  </si>
  <si>
    <t>BER Reference number</t>
  </si>
  <si>
    <t>All inputs to be from published Part L Reports using national methodology from both NEAP and DEAP software</t>
  </si>
  <si>
    <t>Building Total (kWh)</t>
  </si>
  <si>
    <t xml:space="preserve">EU Taxonomy - Climate Change Mitigation (SC) - 10% reduction on NZEB </t>
  </si>
  <si>
    <t>Actual Primary Energy Demand</t>
  </si>
  <si>
    <t xml:space="preserve">NZEB threshold
Primary Energy Demand </t>
  </si>
  <si>
    <t>Primary Energy Demand per Total Floor Area (kWh/m2)</t>
  </si>
  <si>
    <t>Total Building</t>
  </si>
  <si>
    <t>Primary Energy Demand (kWh)</t>
  </si>
  <si>
    <t>aaaaaaaaa</t>
  </si>
  <si>
    <t>bbbbbbbbb</t>
  </si>
  <si>
    <t>ccccccccc</t>
  </si>
  <si>
    <t>ddddddddd</t>
  </si>
  <si>
    <t>eeeeeeeee</t>
  </si>
  <si>
    <t>fffffffff</t>
  </si>
  <si>
    <t>ggggggggg</t>
  </si>
  <si>
    <t>hhhhhhhhh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</si>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</sst>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AAD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3" borderId="0" xfId="0" applyFill="1" applyProtection="1"/>
    <xf numFmtId="0" fontId="0" fillId="0" borderId="5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43" fontId="0" fillId="0" borderId="5" xfId="1" applyFont="1" applyBorder="1" applyAlignment="1" applyProtection="1">
      <alignment horizontal="center" vertical="center"/>
    </xf>
    <xf numFmtId="43" fontId="0" fillId="0" borderId="1" xfId="1" applyFont="1" applyBorder="1" applyAlignment="1" applyProtection="1">
      <alignment horizontal="center" vertical="center"/>
    </xf>
    <xf numFmtId="0" fontId="0" fillId="8" borderId="5" xfId="0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wrapText="1"/>
    </xf>
    <xf numFmtId="43" fontId="0" fillId="0" borderId="6" xfId="1" applyFont="1" applyBorder="1" applyAlignment="1" applyProtection="1">
      <alignment horizontal="center" vertical="center"/>
    </xf>
    <xf numFmtId="164" fontId="0" fillId="2" borderId="9" xfId="0" applyNumberForma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wrapText="1"/>
    </xf>
    <xf numFmtId="43" fontId="0" fillId="0" borderId="7" xfId="1" applyFont="1" applyBorder="1" applyAlignment="1" applyProtection="1">
      <alignment horizontal="center" vertical="center"/>
    </xf>
    <xf numFmtId="164" fontId="0" fillId="2" borderId="10" xfId="0" applyNumberFormat="1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wrapText="1"/>
    </xf>
    <xf numFmtId="43" fontId="0" fillId="0" borderId="8" xfId="1" applyFont="1" applyBorder="1" applyAlignment="1" applyProtection="1">
      <alignment horizontal="center" vertical="center"/>
    </xf>
    <xf numFmtId="164" fontId="0" fillId="2" borderId="11" xfId="0" applyNumberForma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15">
    <dxf>
      <numFmt numFmtId="2" formatCode="0.00"/>
      <alignment horizontal="center" vertical="center" textRotation="0" wrapText="0" indent="0" justifyLastLine="0" shrinkToFit="0" readingOrder="0"/>
      <protection locked="1" hidden="0"/>
    </dxf>
    <dxf>
      <numFmt numFmtId="2" formatCode="0.00"/>
      <alignment horizontal="center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protection locked="0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EA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DFF88-687B-4A6F-8ADA-8E30A592B099}" name="Table1" displayName="Table1" ref="B4:M13" totalsRowShown="0" headerRowDxfId="13" dataDxfId="3" tableBorderDxfId="14">
  <autoFilter ref="B4:M13" xr:uid="{45EDFF88-687B-4A6F-8ADA-8E30A592B099}"/>
  <tableColumns count="12">
    <tableColumn id="1" xr3:uid="{CDF5EB0F-FC27-41CB-8A81-8BBFF9DAAF7E}" name="Unit reference" dataDxfId="12"/>
    <tableColumn id="2" xr3:uid="{D00E3B75-9024-49A3-B8A9-245457251FDA}" name="Category" dataDxfId="11"/>
    <tableColumn id="3" xr3:uid="{2491EE1E-3748-4303-8DEE-411B4E424302}" name="BER Reference number" dataDxfId="10"/>
    <tableColumn id="4" xr3:uid="{104A4C07-29E0-43B4-864D-DC886C136685}" name="Floor area (m2)" dataDxfId="9"/>
    <tableColumn id="5" xr3:uid="{38A032B8-E9B3-4FC0-AE90-2075E3B35D3D}" name="EPC" dataDxfId="8"/>
    <tableColumn id="6" xr3:uid="{DBD64C11-4137-448B-9FE7-402186407989}" name="NZEB MPEPC threshold" dataDxfId="7"/>
    <tableColumn id="9" xr3:uid="{4944C7BA-5D15-4726-B9B4-BC5AA6CAB0B3}" name="RER" dataDxfId="6"/>
    <tableColumn id="10" xr3:uid="{9E32B547-CC6A-4288-A740-688685356404}" name="NZEB RER threshold" dataDxfId="5"/>
    <tableColumn id="12" xr3:uid="{37E1F0CA-8080-4345-BAF5-C2074E2DD64D}" name="Actual Primary Energy Demand (kWh/m2)" dataDxfId="4"/>
    <tableColumn id="13" xr3:uid="{A213A90F-C521-4345-A03C-7E04943A2A8D}" name="NZEB threshold_x000a_Primary Energy Demand (kWh/m2)" dataDxfId="2">
      <calculatedColumnFormula>J5/F5*G5</calculatedColumnFormula>
    </tableColumn>
    <tableColumn id="14" xr3:uid="{C6CE29E7-AE09-4159-97B7-0640147338D5}" name="Total Actual Primary Energy Demand (kWh)" dataDxfId="1">
      <calculatedColumnFormula>J5*E5</calculatedColumnFormula>
    </tableColumn>
    <tableColumn id="15" xr3:uid="{2101B44F-9F79-46A6-BA6F-53271E475DBC}" name="NZEB threshold_x000a_Total Primary Energy Demand (kWh)" dataDxfId="0">
      <calculatedColumnFormula>K5*E5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7380-994F-4662-9C59-00B5B13B4C8F}">
  <dimension ref="A1:AC53"/>
  <sheetViews>
    <sheetView tabSelected="1" zoomScale="110" zoomScaleNormal="110" workbookViewId="0">
      <selection activeCell="C21" sqref="C21"/>
    </sheetView>
  </sheetViews>
  <sheetFormatPr defaultRowHeight="14.4" x14ac:dyDescent="0.3"/>
  <cols>
    <col min="1" max="1" width="8.88671875" style="1"/>
    <col min="2" max="2" width="19.109375" customWidth="1"/>
    <col min="3" max="3" width="13.109375" customWidth="1"/>
    <col min="4" max="4" width="18.5546875" customWidth="1"/>
    <col min="5" max="5" width="11.109375" customWidth="1"/>
    <col min="6" max="6" width="9" customWidth="1"/>
    <col min="7" max="7" width="9.5546875" customWidth="1"/>
    <col min="8" max="8" width="7" hidden="1" customWidth="1"/>
    <col min="9" max="9" width="10" hidden="1" customWidth="1"/>
    <col min="10" max="11" width="18" customWidth="1"/>
    <col min="12" max="12" width="17.44140625" customWidth="1"/>
    <col min="13" max="13" width="14" customWidth="1"/>
    <col min="14" max="14" width="8.88671875" style="1"/>
    <col min="15" max="15" width="9.6640625" style="1" customWidth="1"/>
    <col min="16" max="29" width="8.88671875" style="1"/>
  </cols>
  <sheetData>
    <row r="1" spans="1:19" s="1" customFormat="1" ht="15" thickBot="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5" thickBot="1" x14ac:dyDescent="0.35">
      <c r="A2" s="6"/>
      <c r="B2" s="7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6"/>
      <c r="O2" s="6"/>
      <c r="P2" s="6"/>
      <c r="Q2" s="6"/>
      <c r="R2" s="6"/>
      <c r="S2" s="6"/>
    </row>
    <row r="3" spans="1:19" s="1" customForma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57.6" x14ac:dyDescent="0.3">
      <c r="A4" s="6"/>
      <c r="B4" s="10" t="s">
        <v>6</v>
      </c>
      <c r="C4" s="10" t="s">
        <v>0</v>
      </c>
      <c r="D4" s="11" t="s">
        <v>27</v>
      </c>
      <c r="E4" s="11" t="s">
        <v>19</v>
      </c>
      <c r="F4" s="10" t="s">
        <v>26</v>
      </c>
      <c r="G4" s="11" t="s">
        <v>24</v>
      </c>
      <c r="H4" s="10" t="s">
        <v>1</v>
      </c>
      <c r="I4" s="11" t="s">
        <v>25</v>
      </c>
      <c r="J4" s="11" t="s">
        <v>3</v>
      </c>
      <c r="K4" s="11" t="s">
        <v>2</v>
      </c>
      <c r="L4" s="11" t="s">
        <v>5</v>
      </c>
      <c r="M4" s="11" t="s">
        <v>4</v>
      </c>
      <c r="N4" s="6"/>
      <c r="O4" s="6"/>
      <c r="P4" s="6"/>
      <c r="Q4" s="6"/>
      <c r="R4" s="6"/>
      <c r="S4" s="6"/>
    </row>
    <row r="5" spans="1:19" x14ac:dyDescent="0.3">
      <c r="A5" s="6"/>
      <c r="B5" s="3" t="s">
        <v>7</v>
      </c>
      <c r="C5" s="3" t="s">
        <v>16</v>
      </c>
      <c r="D5" s="4" t="s">
        <v>36</v>
      </c>
      <c r="E5" s="2">
        <v>85.2</v>
      </c>
      <c r="F5" s="5">
        <v>0.27700000000000002</v>
      </c>
      <c r="G5" s="4">
        <v>0.3</v>
      </c>
      <c r="H5" s="5">
        <v>0.21</v>
      </c>
      <c r="I5" s="4"/>
      <c r="J5" s="2">
        <v>41.15</v>
      </c>
      <c r="K5" s="12">
        <f t="shared" ref="K5:K13" si="0">J5/F5*G5</f>
        <v>44.566787003610102</v>
      </c>
      <c r="L5" s="12">
        <f t="shared" ref="L5:L13" si="1">J5*E5</f>
        <v>3505.98</v>
      </c>
      <c r="M5" s="12">
        <f t="shared" ref="M5:M13" si="2">K5*E5</f>
        <v>3797.0902527075809</v>
      </c>
      <c r="N5" s="6"/>
      <c r="O5" s="6"/>
      <c r="P5" s="6"/>
      <c r="Q5" s="6"/>
      <c r="R5" s="6"/>
      <c r="S5" s="6"/>
    </row>
    <row r="6" spans="1:19" x14ac:dyDescent="0.3">
      <c r="A6" s="6"/>
      <c r="B6" s="3" t="s">
        <v>8</v>
      </c>
      <c r="C6" s="3" t="s">
        <v>16</v>
      </c>
      <c r="D6" s="4" t="s">
        <v>37</v>
      </c>
      <c r="E6" s="2">
        <v>85</v>
      </c>
      <c r="F6" s="5">
        <v>0.26</v>
      </c>
      <c r="G6" s="4">
        <v>0.3</v>
      </c>
      <c r="H6" s="5">
        <v>0.21</v>
      </c>
      <c r="I6" s="4"/>
      <c r="J6" s="2">
        <v>35.21</v>
      </c>
      <c r="K6" s="12">
        <f t="shared" si="0"/>
        <v>40.626923076923077</v>
      </c>
      <c r="L6" s="12">
        <f t="shared" si="1"/>
        <v>2992.85</v>
      </c>
      <c r="M6" s="12">
        <f t="shared" si="2"/>
        <v>3453.2884615384614</v>
      </c>
      <c r="N6" s="6"/>
      <c r="O6" s="6"/>
      <c r="P6" s="6"/>
      <c r="Q6" s="6"/>
      <c r="R6" s="6"/>
      <c r="S6" s="6"/>
    </row>
    <row r="7" spans="1:19" x14ac:dyDescent="0.3">
      <c r="A7" s="6"/>
      <c r="B7" s="3" t="s">
        <v>9</v>
      </c>
      <c r="C7" s="3" t="s">
        <v>16</v>
      </c>
      <c r="D7" s="4" t="s">
        <v>38</v>
      </c>
      <c r="E7" s="2">
        <v>53</v>
      </c>
      <c r="F7" s="5">
        <v>0.27900000000000003</v>
      </c>
      <c r="G7" s="4">
        <v>0.3</v>
      </c>
      <c r="H7" s="5">
        <v>0.21</v>
      </c>
      <c r="I7" s="4"/>
      <c r="J7" s="2">
        <v>40.39</v>
      </c>
      <c r="K7" s="12">
        <f t="shared" si="0"/>
        <v>43.430107526881713</v>
      </c>
      <c r="L7" s="12">
        <f t="shared" si="1"/>
        <v>2140.67</v>
      </c>
      <c r="M7" s="12">
        <f t="shared" si="2"/>
        <v>2301.7956989247309</v>
      </c>
      <c r="N7" s="6"/>
      <c r="O7" s="6"/>
      <c r="P7" s="6"/>
      <c r="Q7" s="6"/>
      <c r="R7" s="6"/>
      <c r="S7" s="6"/>
    </row>
    <row r="8" spans="1:19" x14ac:dyDescent="0.3">
      <c r="A8" s="6"/>
      <c r="B8" s="3" t="s">
        <v>10</v>
      </c>
      <c r="C8" s="3" t="s">
        <v>16</v>
      </c>
      <c r="D8" s="4" t="s">
        <v>39</v>
      </c>
      <c r="E8" s="2">
        <v>84</v>
      </c>
      <c r="F8" s="5">
        <v>0.28200000000000003</v>
      </c>
      <c r="G8" s="4">
        <v>0.3</v>
      </c>
      <c r="H8" s="5">
        <v>0.21</v>
      </c>
      <c r="I8" s="4"/>
      <c r="J8" s="2">
        <v>40.39</v>
      </c>
      <c r="K8" s="12">
        <f t="shared" si="0"/>
        <v>42.968085106382979</v>
      </c>
      <c r="L8" s="12">
        <f t="shared" si="1"/>
        <v>3392.76</v>
      </c>
      <c r="M8" s="12">
        <f t="shared" si="2"/>
        <v>3609.3191489361702</v>
      </c>
      <c r="N8" s="6"/>
      <c r="O8" s="6"/>
      <c r="P8" s="6"/>
      <c r="Q8" s="6"/>
      <c r="R8" s="6"/>
      <c r="S8" s="6"/>
    </row>
    <row r="9" spans="1:19" x14ac:dyDescent="0.3">
      <c r="A9" s="6"/>
      <c r="B9" s="3" t="s">
        <v>11</v>
      </c>
      <c r="C9" s="3" t="s">
        <v>16</v>
      </c>
      <c r="D9" s="4" t="s">
        <v>40</v>
      </c>
      <c r="E9" s="2">
        <v>83</v>
      </c>
      <c r="F9" s="5">
        <v>0.27100000000000002</v>
      </c>
      <c r="G9" s="4">
        <v>0.3</v>
      </c>
      <c r="H9" s="5">
        <v>0.21</v>
      </c>
      <c r="I9" s="4"/>
      <c r="J9" s="2">
        <v>38.07</v>
      </c>
      <c r="K9" s="12">
        <f t="shared" si="0"/>
        <v>42.143911439114383</v>
      </c>
      <c r="L9" s="12">
        <f t="shared" si="1"/>
        <v>3159.81</v>
      </c>
      <c r="M9" s="12">
        <f t="shared" si="2"/>
        <v>3497.9446494464937</v>
      </c>
      <c r="N9" s="6"/>
      <c r="O9" s="6"/>
      <c r="P9" s="6"/>
      <c r="Q9" s="6"/>
      <c r="R9" s="6"/>
      <c r="S9" s="6"/>
    </row>
    <row r="10" spans="1:19" x14ac:dyDescent="0.3">
      <c r="A10" s="6"/>
      <c r="B10" s="3" t="s">
        <v>12</v>
      </c>
      <c r="C10" s="3" t="s">
        <v>16</v>
      </c>
      <c r="D10" s="4" t="s">
        <v>41</v>
      </c>
      <c r="E10" s="2">
        <v>77</v>
      </c>
      <c r="F10" s="5">
        <v>0.25800000000000001</v>
      </c>
      <c r="G10" s="4">
        <v>0.3</v>
      </c>
      <c r="H10" s="5">
        <v>0.21</v>
      </c>
      <c r="I10" s="4"/>
      <c r="J10" s="2">
        <v>37.840000000000003</v>
      </c>
      <c r="K10" s="12">
        <f t="shared" si="0"/>
        <v>44.000000000000007</v>
      </c>
      <c r="L10" s="12">
        <f t="shared" si="1"/>
        <v>2913.6800000000003</v>
      </c>
      <c r="M10" s="12">
        <f t="shared" si="2"/>
        <v>3388.0000000000005</v>
      </c>
      <c r="N10" s="6"/>
      <c r="O10" s="6"/>
      <c r="P10" s="6"/>
      <c r="Q10" s="6"/>
      <c r="R10" s="6"/>
      <c r="S10" s="6"/>
    </row>
    <row r="11" spans="1:19" x14ac:dyDescent="0.3">
      <c r="A11" s="6"/>
      <c r="B11" s="3" t="s">
        <v>13</v>
      </c>
      <c r="C11" s="3" t="s">
        <v>16</v>
      </c>
      <c r="D11" s="4" t="s">
        <v>42</v>
      </c>
      <c r="E11" s="2">
        <v>85.2</v>
      </c>
      <c r="F11" s="5">
        <v>0.29400000000000004</v>
      </c>
      <c r="G11" s="4">
        <v>0.3</v>
      </c>
      <c r="H11" s="5">
        <v>0.21</v>
      </c>
      <c r="I11" s="4"/>
      <c r="J11" s="2">
        <v>35.299999999999997</v>
      </c>
      <c r="K11" s="12">
        <f t="shared" si="0"/>
        <v>36.020408163265294</v>
      </c>
      <c r="L11" s="12">
        <f t="shared" si="1"/>
        <v>3007.56</v>
      </c>
      <c r="M11" s="12">
        <f t="shared" si="2"/>
        <v>3068.938775510203</v>
      </c>
      <c r="N11" s="6"/>
      <c r="O11" s="6"/>
      <c r="P11" s="6"/>
      <c r="Q11" s="6"/>
      <c r="R11" s="6"/>
      <c r="S11" s="6"/>
    </row>
    <row r="12" spans="1:19" x14ac:dyDescent="0.3">
      <c r="A12" s="6"/>
      <c r="B12" s="3" t="s">
        <v>14</v>
      </c>
      <c r="C12" s="3" t="s">
        <v>16</v>
      </c>
      <c r="D12" s="4" t="s">
        <v>43</v>
      </c>
      <c r="E12" s="2">
        <v>85</v>
      </c>
      <c r="F12" s="5">
        <v>0.29300000000000004</v>
      </c>
      <c r="G12" s="4">
        <v>0.3</v>
      </c>
      <c r="H12" s="5">
        <v>0.21</v>
      </c>
      <c r="I12" s="4"/>
      <c r="J12" s="2">
        <v>35.32</v>
      </c>
      <c r="K12" s="12">
        <f t="shared" si="0"/>
        <v>36.163822525597261</v>
      </c>
      <c r="L12" s="12">
        <f t="shared" si="1"/>
        <v>3002.2</v>
      </c>
      <c r="M12" s="12">
        <f t="shared" si="2"/>
        <v>3073.924914675767</v>
      </c>
      <c r="N12" s="6"/>
      <c r="O12" s="6"/>
      <c r="P12" s="6"/>
      <c r="Q12" s="6"/>
      <c r="R12" s="6"/>
      <c r="S12" s="6"/>
    </row>
    <row r="13" spans="1:19" ht="15" thickBot="1" x14ac:dyDescent="0.35">
      <c r="A13" s="6"/>
      <c r="B13" s="3" t="s">
        <v>15</v>
      </c>
      <c r="C13" s="3" t="s">
        <v>17</v>
      </c>
      <c r="D13" s="4" t="s">
        <v>44</v>
      </c>
      <c r="E13" s="2">
        <v>85.3</v>
      </c>
      <c r="F13" s="5">
        <v>0.6</v>
      </c>
      <c r="G13" s="4">
        <v>1</v>
      </c>
      <c r="H13" s="5">
        <v>0.23</v>
      </c>
      <c r="I13" s="4"/>
      <c r="J13" s="2">
        <v>71.650000000000006</v>
      </c>
      <c r="K13" s="12">
        <f t="shared" si="0"/>
        <v>119.41666666666669</v>
      </c>
      <c r="L13" s="12">
        <f t="shared" si="1"/>
        <v>6111.7449999999999</v>
      </c>
      <c r="M13" s="12">
        <f t="shared" si="2"/>
        <v>10186.241666666669</v>
      </c>
      <c r="N13" s="6"/>
      <c r="O13" s="6"/>
      <c r="P13" s="6"/>
      <c r="Q13" s="6"/>
      <c r="R13" s="6"/>
      <c r="S13" s="6"/>
    </row>
    <row r="14" spans="1:19" ht="15" thickBot="1" x14ac:dyDescent="0.35">
      <c r="A14" s="6"/>
      <c r="B14" s="6"/>
      <c r="C14" s="6"/>
      <c r="D14" s="13" t="s">
        <v>22</v>
      </c>
      <c r="E14" s="14">
        <f>SUM(E5:E13)</f>
        <v>722.69999999999993</v>
      </c>
      <c r="F14" s="6"/>
      <c r="G14" s="6"/>
      <c r="H14" s="6"/>
      <c r="I14" s="6"/>
      <c r="J14" s="6"/>
      <c r="K14" s="13" t="s">
        <v>29</v>
      </c>
      <c r="L14" s="15">
        <f>SUM(L5:L13)</f>
        <v>30227.255000000001</v>
      </c>
      <c r="M14" s="16">
        <f>SUM(M5:M13)</f>
        <v>36376.543568406079</v>
      </c>
      <c r="N14" s="6"/>
      <c r="O14" s="6"/>
      <c r="P14" s="6"/>
      <c r="Q14" s="6"/>
      <c r="R14" s="6"/>
      <c r="S14" s="6"/>
    </row>
    <row r="15" spans="1:19" s="1" customFormat="1" ht="15" thickBo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1" customFormat="1" ht="43.8" thickBot="1" x14ac:dyDescent="0.35">
      <c r="A16" s="6"/>
      <c r="B16" s="17" t="s">
        <v>34</v>
      </c>
      <c r="C16" s="17" t="s">
        <v>35</v>
      </c>
      <c r="D16" s="18" t="s">
        <v>33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43.2" x14ac:dyDescent="0.3">
      <c r="A17" s="6"/>
      <c r="B17" s="19" t="s">
        <v>32</v>
      </c>
      <c r="C17" s="20">
        <f>M14</f>
        <v>36376.543568406079</v>
      </c>
      <c r="D17" s="21">
        <f>M14/E14</f>
        <v>50.334223838945732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57.6" x14ac:dyDescent="0.3">
      <c r="A18" s="6"/>
      <c r="B18" s="22" t="s">
        <v>30</v>
      </c>
      <c r="C18" s="23">
        <f>M14*0.9</f>
        <v>32738.889211565471</v>
      </c>
      <c r="D18" s="24">
        <f>C18/E14</f>
        <v>45.300801455051158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9.4" thickBot="1" x14ac:dyDescent="0.35">
      <c r="A19" s="6"/>
      <c r="B19" s="25" t="s">
        <v>31</v>
      </c>
      <c r="C19" s="26">
        <f>L14</f>
        <v>30227.255000000001</v>
      </c>
      <c r="D19" s="27">
        <f>L14/E14</f>
        <v>41.825453161754538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1" customFormat="1" ht="15" thickBo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43.8" thickBot="1" x14ac:dyDescent="0.35">
      <c r="A21" s="6"/>
      <c r="B21" s="28" t="s">
        <v>23</v>
      </c>
      <c r="C21" s="29" t="str">
        <f>IF(D19&lt;=D18, "Yes", "No")</f>
        <v>Yes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1" customForma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1" customForma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1" customForma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1" customForma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1" customForma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idden="1" x14ac:dyDescent="0.3">
      <c r="B27" t="s">
        <v>18</v>
      </c>
      <c r="C27" t="s">
        <v>18</v>
      </c>
    </row>
    <row r="28" spans="1:19" hidden="1" x14ac:dyDescent="0.3">
      <c r="B28" t="s">
        <v>16</v>
      </c>
      <c r="C28" t="s">
        <v>20</v>
      </c>
    </row>
    <row r="29" spans="1:19" hidden="1" x14ac:dyDescent="0.3">
      <c r="B29" t="s">
        <v>17</v>
      </c>
      <c r="C29" t="s">
        <v>21</v>
      </c>
    </row>
    <row r="30" spans="1:19" s="1" customFormat="1" x14ac:dyDescent="0.3"/>
    <row r="31" spans="1:19" s="1" customFormat="1" x14ac:dyDescent="0.3"/>
    <row r="32" spans="1:19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</sheetData>
  <sheetProtection algorithmName="SHA-512" hashValue="cSx0IVfRxnK1mnbn3c3msjH8Yi25E+ZZXRemMUDHWDc7BNpVDlsu4F4P9YDAXDfDKZWauokpn3ZDX2bnKPLZ3w==" saltValue="XdDkI0+X6DJbAzNgmjVmIQ==" spinCount="100000" sheet="1" objects="1" scenarios="1"/>
  <mergeCells count="1">
    <mergeCell ref="B2:M2"/>
  </mergeCells>
  <phoneticPr fontId="2" type="noConversion"/>
  <dataValidations count="1">
    <dataValidation type="list" allowBlank="1" showInputMessage="1" showErrorMessage="1" sqref="C5:C13" xr:uid="{5A59E6A0-D74E-4702-8EBB-65EA8340E226}">
      <formula1>$B$27:$B$29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Y p k V X U F K G K k A A A A 9 g A A A B I A H A B D b 2 5 m a W c v U G F j a 2 F n Z S 5 4 b W w g o h g A K K A U A A A A A A A A A A A A A A A A A A A A A A A A A A A A h Y + 9 C s I w F I V f p W R v / l y k 3 M Z B H A Q L g i C u I Y 1 t s L 2 V J r V 9 N w c f y V e w o l U 3 x / O d b z j n f r 3 B Y q i r 6 G J b 7 x p M i a C c R B Z N k z s s U t K F Y z w n C w V b b U 6 6 s N E o o 0 8 G n 6 e k D O G c M N b 3 P e 1 n t G k L J j k X 7 J B t d q a 0 t S Y f 2 f 2 X Y 4 c + a D S W K N i / x i h J h e B U S k k 5 s A l C 5 v A r y H H v s / 2 B s O y q 0 L V W W Y z X K 2 B T B P b + o B 5 Q S w M E F A A C A A g A 9 Y p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K Z F U o i k e 4 D g A A A B E A A A A T A B w A R m 9 y b X V s Y X M v U 2 V j d G l v b j E u b S C i G A A o o B Q A A A A A A A A A A A A A A A A A A A A A A A A A A A A r T k 0 u y c z P U w i G 0 I b W A F B L A Q I t A B Q A A g A I A P W K Z F V 1 B S h i p A A A A P Y A A A A S A A A A A A A A A A A A A A A A A A A A A A B D b 2 5 m a W c v U G F j a 2 F n Z S 5 4 b W x Q S w E C L Q A U A A I A C A D 1 i m R V D 8 r p q 6 Q A A A D p A A A A E w A A A A A A A A A A A A A A A A D w A A A A W 0 N v b n R l b n R f V H l w Z X N d L n h t b F B L A Q I t A B Q A A g A I A P W K Z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2 8 q t M 4 f D Q o D B t 4 O X D V v y A A A A A A I A A A A A A B B m A A A A A Q A A I A A A A M S C U 1 v U Z n p z D B v n r h t 4 T h m V p h P y S 5 g 2 k I U z 9 T 5 c x / a o A A A A A A 6 A A A A A A g A A I A A A A G e t e F k f X d x 3 I 2 L S R + S D w e 8 d 2 l f / 6 / x d R R C Y l T C p k C g a U A A A A E h u V i V V 7 c y o P L F 3 k x G O I H 8 h l K 6 L n X z Y 1 f l q 0 H e d f L F 9 9 0 s W a R y s M a U 0 G u 0 R h g t A z k 0 o 1 Q Y B V f j B I s H W 3 4 X M o p 2 p i l f H V m 4 j K a c m J Q d h j k 2 C Q A A A A C Q 5 9 d T T M 4 o + 2 x 5 F e t M 3 C x e C C 3 O + t U l L 7 f 5 a E i b A q 8 / m t r q j E w g t B H G D q y e g 5 M 4 1 P 9 9 8 G 6 4 p D / 8 a s f 7 T n U 8 r d K s = < / D a t a M a s h u p > 
</file>

<file path=customXml/itemProps1.xml><?xml version="1.0" encoding="utf-8"?>
<ds:datastoreItem xmlns:ds="http://schemas.openxmlformats.org/officeDocument/2006/customXml" ds:itemID="{956EF43A-3EE4-4E30-AFFA-C43D2DD84F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2022-11-04T15:55:05Z</dcterms:created>
  <dcterms:modified xsi:type="dcterms:W3CDTF">2023-05-03T13:41:55Z</dcterms:modified>
</cp:coreProperties>
</file>